
<file path=[Content_Types].xml><?xml version="1.0" encoding="utf-8"?>
<Types xmlns="http://schemas.openxmlformats.org/package/2006/content-types">
  <Default Extension="xml" ContentType="application/xml"/>
  <Default Extension="rels" ContentType="application/vnd.openxmlformats-package.relationships+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125"/>
  <workbookPr autoCompressPictures="0"/>
  <bookViews>
    <workbookView xWindow="0" yWindow="0" windowWidth="26860" windowHeight="14180"/>
  </bookViews>
  <sheets>
    <sheet name="Simulador" sheetId="1" r:id="rId1"/>
    <sheet name="Folha2" sheetId="2" state="hidden" r:id="rId2"/>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Q37" i="1" l="1"/>
  <c r="E24" i="1"/>
  <c r="G32" i="1"/>
  <c r="G30" i="1"/>
  <c r="G28" i="1"/>
  <c r="E32" i="1"/>
  <c r="E30" i="1"/>
  <c r="E28" i="1"/>
  <c r="H16" i="1"/>
  <c r="K16" i="1"/>
  <c r="H18" i="1"/>
  <c r="L32" i="1"/>
  <c r="K32" i="1"/>
  <c r="L30" i="1"/>
  <c r="K30" i="1"/>
  <c r="L28" i="1"/>
  <c r="K28" i="1"/>
  <c r="M15" i="1"/>
  <c r="L15" i="1"/>
  <c r="J15" i="1"/>
  <c r="I15" i="1"/>
  <c r="G15" i="1"/>
  <c r="F15" i="1"/>
  <c r="N32" i="1"/>
  <c r="N30" i="1"/>
  <c r="N28" i="1"/>
  <c r="Q38" i="1"/>
  <c r="C32" i="1"/>
  <c r="C30" i="1"/>
  <c r="C28" i="1"/>
  <c r="Q39" i="1"/>
  <c r="E18" i="1"/>
  <c r="B26" i="1"/>
  <c r="B28" i="1"/>
  <c r="B30" i="1"/>
  <c r="B32" i="1"/>
  <c r="E16" i="1"/>
  <c r="B24" i="1"/>
  <c r="Q40" i="1"/>
  <c r="Q41" i="1"/>
  <c r="N26" i="1"/>
  <c r="C26" i="1"/>
  <c r="G26" i="1"/>
  <c r="E26" i="1"/>
  <c r="N24" i="1"/>
  <c r="C24" i="1"/>
  <c r="G24" i="1"/>
  <c r="M28" i="1"/>
  <c r="M30" i="1"/>
  <c r="M32" i="1"/>
  <c r="K26" i="1"/>
  <c r="L26" i="1"/>
  <c r="K24" i="1"/>
  <c r="L24" i="1"/>
  <c r="M26" i="1"/>
  <c r="E37" i="1"/>
  <c r="M24" i="1"/>
  <c r="I37" i="1"/>
</calcChain>
</file>

<file path=xl/sharedStrings.xml><?xml version="1.0" encoding="utf-8"?>
<sst xmlns="http://schemas.openxmlformats.org/spreadsheetml/2006/main" count="84" uniqueCount="64">
  <si>
    <t>Número de filhos</t>
  </si>
  <si>
    <t>Dados da APEL</t>
  </si>
  <si>
    <t>1º ano</t>
  </si>
  <si>
    <t>2º ano</t>
  </si>
  <si>
    <t>3º ano</t>
  </si>
  <si>
    <t>4º ano</t>
  </si>
  <si>
    <t>5º ano</t>
  </si>
  <si>
    <t>6º ano</t>
  </si>
  <si>
    <t>7º ano</t>
  </si>
  <si>
    <t>8º ano</t>
  </si>
  <si>
    <t>9º ano</t>
  </si>
  <si>
    <t>10º ano</t>
  </si>
  <si>
    <t>11º ano</t>
  </si>
  <si>
    <t>12º ano</t>
  </si>
  <si>
    <t>Escolaridade</t>
  </si>
  <si>
    <t>Mais económico</t>
  </si>
  <si>
    <t>Mais dispendioso</t>
  </si>
  <si>
    <t>1º CICLO</t>
  </si>
  <si>
    <t>2º CICLO</t>
  </si>
  <si>
    <t>3º CICLO</t>
  </si>
  <si>
    <t>* Curso Científico-Humanístico de Ciências e Tecnologias</t>
  </si>
  <si>
    <t>Material incluído em cada cabaz</t>
  </si>
  <si>
    <t>SECUNDÁRIO</t>
  </si>
  <si>
    <t xml:space="preserve">Mochila, estojo, pack esferográficas, pack lápis de carvão, lápis de cor, lápis de cera, marcadores, borrachas (2 un.), afia, stick de cola, compasso, régua 20 cm, tesoura, três cadernos agrafados, pasta de arquivo lombada larga, capa de elásticos A4, resma de papel A4. Educação musical: flauta e caderno de música. </t>
  </si>
  <si>
    <t>Mochila, estojo, pack esferográficas, pack lápis de carvão, corretor de fita, lápis de cor, marcadores, borrachas (2 un.), afia, stick de cola, cola multiusos, compasso, régua 20 cm, tesoura, esquadro, transferidor, pasta de arquivo lombada larga, 5 cadernos de argolas, bloco de papel cavalinho A3 (substituído por bloco de desenho simples quando não disponível), guaches, pincéis, godés, bloco de cartolinas coloridas A4, capa de elásticos A3, flauta e caderno de música.</t>
  </si>
  <si>
    <t xml:space="preserve">Mochila, estojo, pack esferográficas, corretor de fita, pack lápis de carvão de desenho (H, HB, B e 6B), lápis de cor, lápis de cera, borrachas (2 un.), afia, stick de cola, cola multiusos, compasso, régua 50 cm, tesoura, esquadro, x-ato, pasta de arquivo lombada larga, 8 cadernos argolas, bloco de papel cavalinho A3 (substituído por bloco de desenho simples quando não disponível), guaches, aguarelas, pincéis, godés, bloco de cartolinas A4 coloridas, capa de elásticos A3, calculadora científica com funções trigonométricas. </t>
  </si>
  <si>
    <t>Mochila, estojo, pack esferográficas, corretor de fita, pack lápis de carvão, borrachas (2 un.), afia, compasso, régua 20 cm, transferidor, 6 cadernos argolas, calculadora gráfica, pasta de arquivo lombada larga, esquadro geométrico com transferidor incorporado, compasso.</t>
  </si>
  <si>
    <t>Secundário *</t>
  </si>
  <si>
    <t>Custo Cabazes Material Escolar</t>
  </si>
  <si>
    <t>SIMULADOR</t>
  </si>
  <si>
    <t>Escolha aqui</t>
  </si>
  <si>
    <t>Opção mais económica</t>
  </si>
  <si>
    <t>Opção mais dispendiosa</t>
  </si>
  <si>
    <t>1º ciclo</t>
  </si>
  <si>
    <t>2º ciclo</t>
  </si>
  <si>
    <t>Despesa por filho</t>
  </si>
  <si>
    <t>3º ciclo</t>
  </si>
  <si>
    <t>Secundário</t>
  </si>
  <si>
    <t>Disclaimer</t>
  </si>
  <si>
    <t>Outros gastos</t>
  </si>
  <si>
    <t>DESPESA TOTAL DO REGRESSO ÀS AULAS</t>
  </si>
  <si>
    <t xml:space="preserve">Mochila, estojo, pack esferográficas, pack lápis de carvão, lápis de cor, lápis de cera, canetas de feltro, borrachas (2 unidades), afia, stick de cola, compasso, régua 20 cm, tesoura, três cadernos agrafados, pasta de arquivo lombada larga, capa de elásticos A4, resma de papel A4. Educação musical: flauta e caderno de música. </t>
  </si>
  <si>
    <t>Mochila, estojo, pack esferográficas, pack lápis de carvão, corretor de fita, lápis de cor, canetas de feltro, borrachas (2 unidades), afia, stick de cola, cola multiusos, compasso, régua 20 cm, tesoura, esquadro, transferidor, pasta de arquivo lombada larga, 5 cadernos de argolas, bloco de papel cavalinho A3 (substituído por bloco de desenho simples quando não disponível), guaches, pincéis, godés, bloco de cartolinas coloridas A4, capa de elásticos A3, flauta e caderno de música.</t>
  </si>
  <si>
    <t xml:space="preserve">Mochila, estojo, pack esferográficas, corretor de fita, pack lápis de carvão de desenho (H, HB, B e 6B), lápis de cor, lápis de cera, borrachas (2 unidades), afia, stick de cola, cola multiusos, compasso, régua 50 cm, tesoura, esquadro, x-ato, pasta de arquivo lombada larga, 8 cadernos argolas, bloco de papel cavalinho A3 (substituído por bloco de desenho simples quando não disponível), guaches, aguarelas, pincéis, godés, bloco de cartolinas A4 coloridas, capa de elásticos A3, calculadora científica com funções trigonométricas. </t>
  </si>
  <si>
    <t>Filho 1</t>
  </si>
  <si>
    <t>Filho 2</t>
  </si>
  <si>
    <t>Filho 3</t>
  </si>
  <si>
    <t>Filho 4</t>
  </si>
  <si>
    <t>Filho 5</t>
  </si>
  <si>
    <t>Informação familiar</t>
  </si>
  <si>
    <t>Diferença</t>
  </si>
  <si>
    <t>Cálculo de apoio</t>
  </si>
  <si>
    <t>INFORMAÇÃO DE APOIO (ESTARÁ ESCONDIDA)</t>
  </si>
  <si>
    <t>Cabaz mais económico</t>
  </si>
  <si>
    <t>Cabaz mais dispendioso</t>
  </si>
  <si>
    <t>Manuais (dados da APEL)</t>
  </si>
  <si>
    <t>Gastos (manuais + material)</t>
  </si>
  <si>
    <t>Cabazes escolhidos para simulação (2)</t>
  </si>
  <si>
    <r>
      <t xml:space="preserve">Material Escolar </t>
    </r>
    <r>
      <rPr>
        <b/>
        <vertAlign val="superscript"/>
        <sz val="11"/>
        <color theme="0"/>
        <rFont val="Arial"/>
      </rPr>
      <t>(2)</t>
    </r>
  </si>
  <si>
    <r>
      <t>Manuais escolares</t>
    </r>
    <r>
      <rPr>
        <b/>
        <vertAlign val="superscript"/>
        <sz val="11"/>
        <color theme="0"/>
        <rFont val="Arial"/>
      </rPr>
      <t xml:space="preserve"> (1)</t>
    </r>
  </si>
  <si>
    <t>Quanto vai gastar com o início das aulas?</t>
  </si>
  <si>
    <t>Preencha os espaços em branco e selecione as opções que correspondem ao seu perfil. Saiba qual o impacto das despesas escolares no seu orçamento familiar e prepare as suas finanças.</t>
  </si>
  <si>
    <t>1) Os valores apresentados para o custo com manuais escolares baseiam-se em estimativas da APEL - Associação Portuguesa de Editores e Livreiros. Durante o ano letivo de 2017-2018 os manuais escolares no 1º ciclo do ensino básico público são gratuitos.</t>
  </si>
  <si>
    <t>2) Foram considerados quatro cabazes, um para cada ciclo de ensino, com duas opções por ciclo - mais económico ou mais dispendioso (consideramos os preços dos produtos mais baratos e mais caros de cada item).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</si>
</sst>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Red]\-#,##0.00\ &quot;€&quot;"/>
    <numFmt numFmtId="165" formatCode="#,##0.00\ &quot;€&quot;"/>
    <numFmt numFmtId="166" formatCode="&quot;€&quot;#,##0.00;[Red]&quot;€&quot;#,##0.00"/>
  </numFmts>
  <fonts count="42" x14ac:knownFonts="1">
    <font>
      <sz val="11"/>
      <color theme="1"/>
      <name val="Calibri"/>
      <family val="2"/>
      <scheme val="minor"/>
    </font>
    <font>
      <sz val="12"/>
      <color theme="1"/>
      <name val="Calibri"/>
      <family val="2"/>
      <scheme val="minor"/>
    </font>
    <font>
      <b/>
      <sz val="11"/>
      <color theme="1"/>
      <name val="Calibri"/>
      <family val="2"/>
      <scheme val="minor"/>
    </font>
    <font>
      <b/>
      <u/>
      <sz val="11"/>
      <color theme="1"/>
      <name val="Calibri"/>
      <family val="2"/>
      <scheme val="minor"/>
    </font>
    <font>
      <sz val="8"/>
      <color theme="1"/>
      <name val="Calibri"/>
      <family val="2"/>
      <scheme val="minor"/>
    </font>
    <font>
      <sz val="12"/>
      <color theme="0"/>
      <name val="Calibri"/>
      <family val="2"/>
      <scheme val="minor"/>
    </font>
    <font>
      <u/>
      <sz val="11"/>
      <color theme="10"/>
      <name val="Calibri"/>
      <family val="2"/>
      <scheme val="minor"/>
    </font>
    <font>
      <u/>
      <sz val="11"/>
      <color theme="11"/>
      <name val="Calibri"/>
      <family val="2"/>
      <scheme val="minor"/>
    </font>
    <font>
      <sz val="11"/>
      <color theme="1" tint="0.249977111117893"/>
      <name val="Calibri"/>
      <scheme val="minor"/>
    </font>
    <font>
      <b/>
      <sz val="11"/>
      <color theme="0"/>
      <name val="Calibri"/>
      <scheme val="minor"/>
    </font>
    <font>
      <sz val="11"/>
      <color theme="0"/>
      <name val="Calibri"/>
      <scheme val="minor"/>
    </font>
    <font>
      <i/>
      <sz val="8"/>
      <color theme="0" tint="-0.499984740745262"/>
      <name val="Calibri"/>
      <scheme val="minor"/>
    </font>
    <font>
      <sz val="11"/>
      <color theme="0" tint="-0.249977111117893"/>
      <name val="Calibri"/>
      <family val="2"/>
      <scheme val="minor"/>
    </font>
    <font>
      <sz val="11"/>
      <color theme="1"/>
      <name val="Arial"/>
    </font>
    <font>
      <sz val="11"/>
      <color theme="1" tint="0.249977111117893"/>
      <name val="Arial"/>
    </font>
    <font>
      <sz val="10"/>
      <color theme="1" tint="0.249977111117893"/>
      <name val="Arial"/>
    </font>
    <font>
      <sz val="11"/>
      <color theme="0"/>
      <name val="Arial"/>
    </font>
    <font>
      <sz val="12"/>
      <color theme="0"/>
      <name val="Arial"/>
    </font>
    <font>
      <b/>
      <sz val="11"/>
      <color theme="1"/>
      <name val="Arial"/>
    </font>
    <font>
      <sz val="8"/>
      <color theme="0" tint="-0.499984740745262"/>
      <name val="Arial"/>
    </font>
    <font>
      <sz val="12"/>
      <color theme="1" tint="0.249977111117893"/>
      <name val="Arial"/>
    </font>
    <font>
      <b/>
      <sz val="18"/>
      <color rgb="FFFF5800"/>
      <name val="Arial"/>
    </font>
    <font>
      <sz val="8"/>
      <color theme="0"/>
      <name val="Calibri"/>
      <scheme val="minor"/>
    </font>
    <font>
      <sz val="10"/>
      <color theme="0"/>
      <name val="Calibri"/>
      <scheme val="minor"/>
    </font>
    <font>
      <i/>
      <sz val="11"/>
      <color theme="0"/>
      <name val="Calibri"/>
      <scheme val="minor"/>
    </font>
    <font>
      <b/>
      <i/>
      <sz val="8"/>
      <color theme="0"/>
      <name val="Calibri"/>
      <scheme val="minor"/>
    </font>
    <font>
      <i/>
      <sz val="8"/>
      <color theme="0"/>
      <name val="Calibri"/>
      <scheme val="minor"/>
    </font>
    <font>
      <sz val="12"/>
      <color theme="1"/>
      <name val="Arial"/>
    </font>
    <font>
      <b/>
      <sz val="11"/>
      <color theme="0"/>
      <name val="Arial"/>
    </font>
    <font>
      <b/>
      <vertAlign val="superscript"/>
      <sz val="11"/>
      <color theme="0"/>
      <name val="Arial"/>
    </font>
    <font>
      <b/>
      <sz val="16"/>
      <color theme="0"/>
      <name val="Arial"/>
    </font>
    <font>
      <sz val="10"/>
      <color theme="0"/>
      <name val="Arial"/>
    </font>
    <font>
      <sz val="11"/>
      <color rgb="FFFF5800"/>
      <name val="Arial"/>
    </font>
    <font>
      <sz val="10"/>
      <color theme="0" tint="-0.499984740745262"/>
      <name val="Arial"/>
    </font>
    <font>
      <b/>
      <sz val="14"/>
      <color theme="0"/>
      <name val="Arial"/>
    </font>
    <font>
      <b/>
      <sz val="11"/>
      <color rgb="FFFF5800"/>
      <name val="Arial"/>
    </font>
    <font>
      <b/>
      <sz val="22"/>
      <color theme="1" tint="0.249977111117893"/>
      <name val="Arial"/>
    </font>
    <font>
      <b/>
      <sz val="18"/>
      <color theme="0"/>
      <name val="Arial"/>
    </font>
    <font>
      <b/>
      <sz val="9"/>
      <color theme="0"/>
      <name val="Arial"/>
    </font>
    <font>
      <sz val="12"/>
      <color theme="1" tint="0.249977111117893"/>
      <name val="Arial"/>
      <family val="2"/>
    </font>
    <font>
      <sz val="12"/>
      <color theme="0" tint="-0.499984740745262"/>
      <name val="Arial"/>
    </font>
    <font>
      <sz val="11"/>
      <color rgb="FFFF0000"/>
      <name val="Arial"/>
    </font>
  </fonts>
  <fills count="13">
    <fill>
      <patternFill patternType="none"/>
    </fill>
    <fill>
      <patternFill patternType="gray125"/>
    </fill>
    <fill>
      <patternFill patternType="solid">
        <fgColor rgb="FF99FFCC"/>
        <bgColor indexed="64"/>
      </patternFill>
    </fill>
    <fill>
      <patternFill patternType="solid">
        <fgColor rgb="FFFFC000"/>
        <bgColor indexed="64"/>
      </patternFill>
    </fill>
    <fill>
      <patternFill patternType="solid">
        <fgColor rgb="FFFF99FF"/>
        <bgColor indexed="64"/>
      </patternFill>
    </fill>
    <fill>
      <patternFill patternType="solid">
        <fgColor theme="5" tint="0.39997558519241921"/>
        <bgColor indexed="64"/>
      </patternFill>
    </fill>
    <fill>
      <patternFill patternType="solid">
        <fgColor theme="0"/>
        <bgColor indexed="64"/>
      </patternFill>
    </fill>
    <fill>
      <patternFill patternType="solid">
        <fgColor theme="1" tint="0.34998626667073579"/>
        <bgColor indexed="64"/>
      </patternFill>
    </fill>
    <fill>
      <patternFill patternType="solid">
        <fgColor rgb="FF363636"/>
        <bgColor indexed="64"/>
      </patternFill>
    </fill>
    <fill>
      <patternFill patternType="solid">
        <fgColor rgb="FF525252"/>
        <bgColor indexed="64"/>
      </patternFill>
    </fill>
    <fill>
      <patternFill patternType="solid">
        <fgColor rgb="FF404040"/>
        <bgColor indexed="64"/>
      </patternFill>
    </fill>
    <fill>
      <patternFill patternType="solid">
        <fgColor rgb="FF404040"/>
        <bgColor rgb="FF000000"/>
      </patternFill>
    </fill>
    <fill>
      <patternFill patternType="solid">
        <fgColor rgb="FF59595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left>
      <right/>
      <top/>
      <bottom/>
      <diagonal/>
    </border>
    <border>
      <left/>
      <right/>
      <top/>
      <bottom style="thin">
        <color rgb="FFFF5800"/>
      </bottom>
      <diagonal/>
    </border>
    <border>
      <left style="thick">
        <color theme="0"/>
      </left>
      <right/>
      <top/>
      <bottom style="thin">
        <color rgb="FFFF5800"/>
      </bottom>
      <diagonal/>
    </border>
    <border>
      <left/>
      <right style="thick">
        <color theme="0"/>
      </right>
      <top/>
      <bottom style="thin">
        <color rgb="FFFF5800"/>
      </bottom>
      <diagonal/>
    </border>
    <border>
      <left/>
      <right/>
      <top style="thin">
        <color rgb="FFFF5800"/>
      </top>
      <bottom/>
      <diagonal/>
    </border>
    <border>
      <left style="medium">
        <color theme="1" tint="0.34998626667073579"/>
      </left>
      <right/>
      <top/>
      <bottom/>
      <diagonal/>
    </border>
  </borders>
  <cellStyleXfs count="8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37">
    <xf numFmtId="0" fontId="0" fillId="0" borderId="0" xfId="0"/>
    <xf numFmtId="0" fontId="0" fillId="0" borderId="1" xfId="0" applyBorder="1"/>
    <xf numFmtId="0" fontId="0" fillId="2" borderId="1" xfId="0" applyFill="1" applyBorder="1"/>
    <xf numFmtId="0" fontId="0" fillId="3" borderId="1" xfId="0" applyFill="1" applyBorder="1"/>
    <xf numFmtId="0" fontId="0" fillId="4" borderId="1" xfId="0" applyFill="1" applyBorder="1"/>
    <xf numFmtId="0" fontId="0" fillId="5" borderId="1" xfId="0" applyFill="1" applyBorder="1"/>
    <xf numFmtId="0" fontId="2" fillId="0" borderId="1" xfId="0" applyFont="1" applyBorder="1"/>
    <xf numFmtId="0" fontId="2" fillId="0" borderId="0" xfId="0" applyFont="1" applyAlignment="1">
      <alignment horizontal="center" vertical="center"/>
    </xf>
    <xf numFmtId="0" fontId="0" fillId="0" borderId="0" xfId="0" applyAlignment="1"/>
    <xf numFmtId="0" fontId="0" fillId="0" borderId="0" xfId="0" applyBorder="1" applyAlignment="1"/>
    <xf numFmtId="0" fontId="0" fillId="0" borderId="1" xfId="0" applyBorder="1" applyAlignment="1"/>
    <xf numFmtId="0" fontId="2" fillId="0" borderId="1" xfId="0" applyFont="1" applyBorder="1" applyAlignment="1">
      <alignment horizontal="center"/>
    </xf>
    <xf numFmtId="0" fontId="2" fillId="0" borderId="0" xfId="0" applyFont="1" applyBorder="1" applyAlignment="1">
      <alignment horizontal="center"/>
    </xf>
    <xf numFmtId="0" fontId="0" fillId="0" borderId="1" xfId="0" applyFont="1" applyBorder="1" applyAlignment="1">
      <alignment horizontal="center" vertical="center"/>
    </xf>
    <xf numFmtId="0" fontId="0" fillId="0" borderId="0" xfId="0" quotePrefix="1" applyFont="1" applyBorder="1" applyAlignment="1">
      <alignment horizontal="center" vertical="center"/>
    </xf>
    <xf numFmtId="165" fontId="0" fillId="0" borderId="0" xfId="0" applyNumberFormat="1" applyBorder="1" applyAlignment="1">
      <alignment horizontal="center"/>
    </xf>
    <xf numFmtId="0" fontId="0" fillId="0" borderId="0" xfId="0" applyBorder="1" applyAlignment="1">
      <alignment horizontal="center"/>
    </xf>
    <xf numFmtId="164" fontId="0" fillId="0" borderId="0" xfId="0" applyNumberFormat="1" applyBorder="1" applyAlignment="1">
      <alignment horizontal="center"/>
    </xf>
    <xf numFmtId="0" fontId="2" fillId="0" borderId="0" xfId="0" applyFont="1" applyBorder="1" applyAlignment="1"/>
    <xf numFmtId="165" fontId="0" fillId="0" borderId="0" xfId="0" applyNumberFormat="1" applyBorder="1" applyAlignment="1">
      <alignment horizontal="center" vertical="center"/>
    </xf>
    <xf numFmtId="0" fontId="0" fillId="0" borderId="0" xfId="0" quotePrefix="1" applyAlignment="1"/>
    <xf numFmtId="0" fontId="3" fillId="0" borderId="0" xfId="0" applyFont="1"/>
    <xf numFmtId="0" fontId="4" fillId="0" borderId="0" xfId="0" applyFont="1" applyAlignment="1">
      <alignment vertical="top" wrapText="1"/>
    </xf>
    <xf numFmtId="0" fontId="4" fillId="0" borderId="0" xfId="0" applyFont="1" applyAlignment="1">
      <alignment horizontal="left" vertical="top" wrapText="1"/>
    </xf>
    <xf numFmtId="0" fontId="2" fillId="2" borderId="1" xfId="0" applyFont="1" applyFill="1" applyBorder="1" applyAlignment="1"/>
    <xf numFmtId="165" fontId="0" fillId="2" borderId="1" xfId="0" applyNumberFormat="1" applyFill="1" applyBorder="1" applyAlignment="1">
      <alignment horizontal="center" vertical="center"/>
    </xf>
    <xf numFmtId="0" fontId="2" fillId="3" borderId="1" xfId="0" applyFont="1" applyFill="1" applyBorder="1" applyAlignment="1"/>
    <xf numFmtId="165" fontId="0" fillId="3" borderId="1" xfId="0" applyNumberFormat="1" applyFill="1" applyBorder="1" applyAlignment="1">
      <alignment horizontal="center" vertical="center"/>
    </xf>
    <xf numFmtId="0" fontId="2" fillId="4" borderId="1" xfId="0" applyFont="1" applyFill="1" applyBorder="1" applyAlignment="1"/>
    <xf numFmtId="165" fontId="0" fillId="4" borderId="1" xfId="0" applyNumberFormat="1" applyFill="1" applyBorder="1" applyAlignment="1">
      <alignment horizontal="center" vertical="center"/>
    </xf>
    <xf numFmtId="165" fontId="0" fillId="5" borderId="1" xfId="0" applyNumberFormat="1" applyFill="1" applyBorder="1" applyAlignment="1">
      <alignment horizontal="center" vertical="center"/>
    </xf>
    <xf numFmtId="0" fontId="0" fillId="0" borderId="0" xfId="0" applyProtection="1">
      <protection hidden="1"/>
    </xf>
    <xf numFmtId="0" fontId="2" fillId="0" borderId="0" xfId="0" applyFont="1" applyProtection="1">
      <protection hidden="1"/>
    </xf>
    <xf numFmtId="0" fontId="0" fillId="0" borderId="0" xfId="0" applyFont="1" applyProtection="1">
      <protection hidden="1"/>
    </xf>
    <xf numFmtId="0" fontId="5" fillId="0" borderId="0" xfId="0" applyFont="1" applyFill="1" applyBorder="1" applyAlignment="1" applyProtection="1">
      <protection hidden="1"/>
    </xf>
    <xf numFmtId="0" fontId="0" fillId="0" borderId="0" xfId="0" applyFill="1" applyBorder="1" applyProtection="1">
      <protection hidden="1"/>
    </xf>
    <xf numFmtId="0" fontId="10" fillId="0" borderId="0" xfId="0" applyFont="1" applyFill="1" applyBorder="1" applyProtection="1">
      <protection hidden="1"/>
    </xf>
    <xf numFmtId="0" fontId="10" fillId="0" borderId="0" xfId="0" applyFont="1" applyProtection="1">
      <protection hidden="1"/>
    </xf>
    <xf numFmtId="0" fontId="9" fillId="0" borderId="0" xfId="0" applyFont="1" applyFill="1" applyBorder="1" applyAlignment="1" applyProtection="1">
      <alignment horizontal="center" vertical="center"/>
      <protection hidden="1"/>
    </xf>
    <xf numFmtId="0" fontId="0" fillId="0" borderId="0" xfId="0" applyFont="1" applyFill="1" applyBorder="1" applyProtection="1">
      <protection hidden="1"/>
    </xf>
    <xf numFmtId="0" fontId="1" fillId="0" borderId="0" xfId="0" applyFont="1" applyFill="1" applyBorder="1" applyAlignment="1" applyProtection="1">
      <protection hidden="1"/>
    </xf>
    <xf numFmtId="0" fontId="12" fillId="0" borderId="0" xfId="0" applyFont="1" applyProtection="1">
      <protection hidden="1"/>
    </xf>
    <xf numFmtId="0" fontId="12" fillId="0" borderId="0" xfId="0" applyFont="1" applyAlignment="1" applyProtection="1">
      <alignment horizontal="center"/>
      <protection hidden="1"/>
    </xf>
    <xf numFmtId="166" fontId="14" fillId="6" borderId="2" xfId="0" applyNumberFormat="1" applyFont="1" applyFill="1" applyBorder="1" applyAlignment="1" applyProtection="1">
      <alignment horizontal="center"/>
      <protection locked="0"/>
    </xf>
    <xf numFmtId="0" fontId="10" fillId="8" borderId="0" xfId="0" applyFont="1" applyFill="1" applyProtection="1">
      <protection hidden="1"/>
    </xf>
    <xf numFmtId="0" fontId="22" fillId="8" borderId="0" xfId="0" applyFont="1" applyFill="1" applyAlignment="1" applyProtection="1">
      <alignment vertical="center" wrapText="1"/>
      <protection hidden="1"/>
    </xf>
    <xf numFmtId="0" fontId="10" fillId="8" borderId="0" xfId="0" applyFont="1" applyFill="1" applyBorder="1" applyProtection="1">
      <protection hidden="1"/>
    </xf>
    <xf numFmtId="0" fontId="22" fillId="8" borderId="0" xfId="0" applyFont="1" applyFill="1" applyAlignment="1" applyProtection="1">
      <alignment vertical="top" wrapText="1"/>
      <protection hidden="1"/>
    </xf>
    <xf numFmtId="0" fontId="10" fillId="8" borderId="0" xfId="0" applyFont="1" applyFill="1" applyAlignment="1" applyProtection="1">
      <protection hidden="1"/>
    </xf>
    <xf numFmtId="0" fontId="10" fillId="8" borderId="0" xfId="0" applyFont="1" applyFill="1" applyBorder="1" applyAlignment="1" applyProtection="1">
      <alignment horizontal="left" indent="1"/>
      <protection hidden="1"/>
    </xf>
    <xf numFmtId="0" fontId="10" fillId="8" borderId="0" xfId="0" applyFont="1" applyFill="1" applyAlignment="1" applyProtection="1">
      <alignment horizontal="left" indent="1"/>
      <protection hidden="1"/>
    </xf>
    <xf numFmtId="0" fontId="22" fillId="8" borderId="0" xfId="0" applyFont="1" applyFill="1" applyAlignment="1" applyProtection="1">
      <alignment horizontal="left" vertical="center" wrapText="1" indent="1"/>
      <protection hidden="1"/>
    </xf>
    <xf numFmtId="0" fontId="9" fillId="8" borderId="0" xfId="0" applyFont="1" applyFill="1" applyBorder="1" applyAlignment="1" applyProtection="1">
      <alignment horizontal="left" vertical="center" indent="1"/>
      <protection hidden="1"/>
    </xf>
    <xf numFmtId="0" fontId="24" fillId="8" borderId="0" xfId="0" applyFont="1" applyFill="1" applyBorder="1" applyAlignment="1" applyProtection="1">
      <alignment horizontal="left" indent="1"/>
      <protection hidden="1"/>
    </xf>
    <xf numFmtId="0" fontId="25" fillId="8" borderId="0" xfId="0" applyFont="1" applyFill="1" applyBorder="1" applyAlignment="1" applyProtection="1">
      <alignment horizontal="left" indent="1"/>
      <protection hidden="1"/>
    </xf>
    <xf numFmtId="0" fontId="26" fillId="8" borderId="0" xfId="0" applyFont="1" applyFill="1" applyBorder="1" applyAlignment="1" applyProtection="1">
      <alignment horizontal="left" indent="1"/>
      <protection hidden="1"/>
    </xf>
    <xf numFmtId="0" fontId="0" fillId="8" borderId="0" xfId="0" applyFill="1" applyProtection="1">
      <protection hidden="1"/>
    </xf>
    <xf numFmtId="0" fontId="11" fillId="8" borderId="0" xfId="0" applyFont="1" applyFill="1" applyAlignment="1" applyProtection="1">
      <alignment vertical="top" wrapText="1"/>
      <protection hidden="1"/>
    </xf>
    <xf numFmtId="0" fontId="0" fillId="8" borderId="0" xfId="0" applyFill="1" applyBorder="1" applyProtection="1">
      <protection hidden="1"/>
    </xf>
    <xf numFmtId="0" fontId="14" fillId="10" borderId="0" xfId="0" applyFont="1" applyFill="1" applyBorder="1" applyProtection="1">
      <protection hidden="1"/>
    </xf>
    <xf numFmtId="0" fontId="13" fillId="10" borderId="0" xfId="0" applyFont="1" applyFill="1" applyProtection="1">
      <protection hidden="1"/>
    </xf>
    <xf numFmtId="0" fontId="8" fillId="10" borderId="0" xfId="0" applyFont="1" applyFill="1" applyBorder="1" applyProtection="1">
      <protection hidden="1"/>
    </xf>
    <xf numFmtId="0" fontId="0" fillId="10" borderId="0" xfId="0" applyFill="1" applyProtection="1">
      <protection hidden="1"/>
    </xf>
    <xf numFmtId="0" fontId="0" fillId="10" borderId="0" xfId="0" applyFill="1" applyBorder="1" applyProtection="1">
      <protection hidden="1"/>
    </xf>
    <xf numFmtId="0" fontId="18" fillId="10" borderId="0" xfId="0" applyFont="1" applyFill="1" applyBorder="1" applyAlignment="1" applyProtection="1">
      <alignment horizontal="center" vertical="center" wrapText="1"/>
      <protection hidden="1"/>
    </xf>
    <xf numFmtId="0" fontId="18" fillId="10" borderId="0" xfId="0" applyFont="1" applyFill="1" applyBorder="1" applyProtection="1">
      <protection hidden="1"/>
    </xf>
    <xf numFmtId="0" fontId="13" fillId="10" borderId="0" xfId="0" applyFont="1" applyFill="1" applyBorder="1" applyProtection="1">
      <protection hidden="1"/>
    </xf>
    <xf numFmtId="0" fontId="15" fillId="10" borderId="0" xfId="0" applyFont="1" applyFill="1" applyAlignment="1" applyProtection="1">
      <protection hidden="1"/>
    </xf>
    <xf numFmtId="0" fontId="19" fillId="10" borderId="0" xfId="0" applyFont="1" applyFill="1" applyAlignment="1" applyProtection="1">
      <alignment vertical="top" wrapText="1"/>
      <protection hidden="1"/>
    </xf>
    <xf numFmtId="0" fontId="17" fillId="10" borderId="0" xfId="0" applyFont="1" applyFill="1" applyBorder="1" applyAlignment="1" applyProtection="1">
      <protection hidden="1"/>
    </xf>
    <xf numFmtId="0" fontId="27" fillId="10" borderId="0" xfId="0" applyFont="1" applyFill="1" applyProtection="1">
      <protection hidden="1"/>
    </xf>
    <xf numFmtId="0" fontId="16" fillId="10" borderId="0" xfId="0" applyFont="1" applyFill="1" applyBorder="1" applyAlignment="1" applyProtection="1">
      <alignment vertical="center" wrapText="1"/>
      <protection hidden="1"/>
    </xf>
    <xf numFmtId="0" fontId="16" fillId="10" borderId="0" xfId="0" applyFont="1" applyFill="1" applyBorder="1" applyProtection="1">
      <protection hidden="1"/>
    </xf>
    <xf numFmtId="0" fontId="16" fillId="10" borderId="0" xfId="0" applyFont="1" applyFill="1" applyProtection="1">
      <protection hidden="1"/>
    </xf>
    <xf numFmtId="0" fontId="16" fillId="10" borderId="3" xfId="0" applyFont="1" applyFill="1" applyBorder="1" applyAlignment="1" applyProtection="1">
      <alignment horizontal="center" vertical="center" wrapText="1"/>
      <protection hidden="1"/>
    </xf>
    <xf numFmtId="0" fontId="31" fillId="10" borderId="0" xfId="0" applyFont="1" applyFill="1" applyBorder="1" applyAlignment="1" applyProtection="1">
      <alignment vertical="center" wrapText="1"/>
      <protection hidden="1"/>
    </xf>
    <xf numFmtId="0" fontId="31" fillId="10" borderId="0" xfId="0" applyFont="1" applyFill="1" applyBorder="1" applyAlignment="1" applyProtection="1">
      <alignment horizontal="center" vertical="center" wrapText="1"/>
      <protection hidden="1"/>
    </xf>
    <xf numFmtId="0" fontId="14" fillId="10" borderId="0" xfId="0" applyFont="1" applyFill="1" applyBorder="1" applyAlignment="1" applyProtection="1">
      <alignment horizontal="center"/>
      <protection hidden="1"/>
    </xf>
    <xf numFmtId="166" fontId="14" fillId="10" borderId="0" xfId="0" applyNumberFormat="1" applyFont="1" applyFill="1" applyBorder="1" applyAlignment="1" applyProtection="1">
      <alignment horizontal="center"/>
      <protection hidden="1"/>
    </xf>
    <xf numFmtId="166" fontId="14" fillId="10" borderId="0" xfId="0" applyNumberFormat="1" applyFont="1" applyFill="1" applyBorder="1" applyProtection="1">
      <protection hidden="1"/>
    </xf>
    <xf numFmtId="166" fontId="14" fillId="10" borderId="0" xfId="0" applyNumberFormat="1" applyFont="1" applyFill="1" applyBorder="1" applyAlignment="1" applyProtection="1">
      <protection hidden="1"/>
    </xf>
    <xf numFmtId="166" fontId="16" fillId="10" borderId="0" xfId="0" applyNumberFormat="1" applyFont="1" applyFill="1" applyAlignment="1" applyProtection="1">
      <alignment horizontal="center"/>
      <protection hidden="1"/>
    </xf>
    <xf numFmtId="166" fontId="16" fillId="10" borderId="0" xfId="0" applyNumberFormat="1" applyFont="1" applyFill="1" applyBorder="1" applyAlignment="1" applyProtection="1">
      <alignment horizontal="center"/>
      <protection hidden="1"/>
    </xf>
    <xf numFmtId="0" fontId="16" fillId="10" borderId="4" xfId="0" applyFont="1" applyFill="1" applyBorder="1" applyAlignment="1" applyProtection="1">
      <alignment horizontal="center"/>
      <protection hidden="1"/>
    </xf>
    <xf numFmtId="0" fontId="16" fillId="10" borderId="4" xfId="0" applyFont="1" applyFill="1" applyBorder="1" applyProtection="1">
      <protection hidden="1"/>
    </xf>
    <xf numFmtId="166" fontId="32" fillId="7" borderId="0" xfId="0" applyNumberFormat="1" applyFont="1" applyFill="1" applyBorder="1" applyAlignment="1" applyProtection="1">
      <alignment horizontal="center"/>
      <protection hidden="1"/>
    </xf>
    <xf numFmtId="166" fontId="32" fillId="7" borderId="4" xfId="0" applyNumberFormat="1" applyFont="1" applyFill="1" applyBorder="1" applyAlignment="1" applyProtection="1">
      <alignment horizontal="center"/>
      <protection hidden="1"/>
    </xf>
    <xf numFmtId="0" fontId="10" fillId="8" borderId="8" xfId="0" applyFont="1" applyFill="1" applyBorder="1" applyProtection="1">
      <protection hidden="1"/>
    </xf>
    <xf numFmtId="0" fontId="5" fillId="8" borderId="0" xfId="0" applyFont="1" applyFill="1" applyBorder="1" applyAlignment="1" applyProtection="1">
      <alignment horizontal="left" indent="1"/>
      <protection hidden="1"/>
    </xf>
    <xf numFmtId="0" fontId="5" fillId="8" borderId="0" xfId="0" applyFont="1" applyFill="1" applyAlignment="1" applyProtection="1">
      <alignment horizontal="left" indent="1"/>
      <protection hidden="1"/>
    </xf>
    <xf numFmtId="0" fontId="30" fillId="10" borderId="0" xfId="0" applyFont="1" applyFill="1" applyBorder="1" applyAlignment="1" applyProtection="1">
      <alignment horizontal="left" vertical="center" wrapText="1"/>
      <protection hidden="1"/>
    </xf>
    <xf numFmtId="0" fontId="35" fillId="0" borderId="0" xfId="0" applyFont="1" applyProtection="1">
      <protection hidden="1"/>
    </xf>
    <xf numFmtId="0" fontId="14" fillId="12" borderId="0" xfId="0" applyFont="1" applyFill="1" applyBorder="1" applyProtection="1">
      <protection hidden="1"/>
    </xf>
    <xf numFmtId="0" fontId="13" fillId="12" borderId="0" xfId="0" applyFont="1" applyFill="1" applyProtection="1">
      <protection hidden="1"/>
    </xf>
    <xf numFmtId="0" fontId="14" fillId="12" borderId="0" xfId="0" applyFont="1" applyFill="1" applyBorder="1" applyAlignment="1" applyProtection="1">
      <alignment horizontal="center"/>
      <protection locked="0"/>
    </xf>
    <xf numFmtId="0" fontId="14" fillId="12" borderId="0" xfId="0" applyFont="1" applyFill="1" applyAlignment="1" applyProtection="1">
      <alignment horizontal="center"/>
      <protection locked="0"/>
    </xf>
    <xf numFmtId="0" fontId="14" fillId="12" borderId="0" xfId="0" applyFont="1" applyFill="1" applyProtection="1">
      <protection hidden="1"/>
    </xf>
    <xf numFmtId="0" fontId="14" fillId="12" borderId="0" xfId="0" applyFont="1" applyFill="1" applyBorder="1" applyAlignment="1" applyProtection="1">
      <alignment horizontal="center"/>
      <protection hidden="1"/>
    </xf>
    <xf numFmtId="0" fontId="13" fillId="12" borderId="0" xfId="0" applyFont="1" applyFill="1" applyBorder="1" applyProtection="1">
      <protection hidden="1"/>
    </xf>
    <xf numFmtId="0" fontId="38" fillId="12" borderId="0" xfId="0" applyFont="1" applyFill="1" applyBorder="1" applyAlignment="1" applyProtection="1">
      <alignment horizontal="center"/>
      <protection hidden="1"/>
    </xf>
    <xf numFmtId="0" fontId="16" fillId="10" borderId="0" xfId="0" applyFont="1" applyFill="1" applyBorder="1" applyAlignment="1" applyProtection="1">
      <alignment horizontal="center"/>
      <protection hidden="1"/>
    </xf>
    <xf numFmtId="0" fontId="15" fillId="6" borderId="0" xfId="0" applyFont="1" applyFill="1" applyBorder="1" applyAlignment="1" applyProtection="1">
      <alignment horizontal="center"/>
      <protection locked="0"/>
    </xf>
    <xf numFmtId="0" fontId="14" fillId="12" borderId="9" xfId="0" applyFont="1" applyFill="1" applyBorder="1" applyAlignment="1" applyProtection="1">
      <alignment horizontal="center"/>
      <protection locked="0"/>
    </xf>
    <xf numFmtId="0" fontId="23" fillId="8" borderId="0" xfId="0" applyFont="1" applyFill="1" applyAlignment="1" applyProtection="1">
      <alignment horizontal="left" indent="1"/>
      <protection hidden="1"/>
    </xf>
    <xf numFmtId="0" fontId="22" fillId="8" borderId="0" xfId="0" applyFont="1" applyFill="1" applyAlignment="1" applyProtection="1">
      <alignment horizontal="left" vertical="top" wrapText="1" indent="1"/>
      <protection hidden="1"/>
    </xf>
    <xf numFmtId="0" fontId="16" fillId="12" borderId="0" xfId="0" applyFont="1" applyFill="1" applyAlignment="1" applyProtection="1">
      <alignment horizontal="right"/>
      <protection hidden="1"/>
    </xf>
    <xf numFmtId="0" fontId="16" fillId="12" borderId="0" xfId="0" applyFont="1" applyFill="1" applyBorder="1" applyAlignment="1" applyProtection="1">
      <alignment horizontal="right"/>
      <protection hidden="1"/>
    </xf>
    <xf numFmtId="0" fontId="28" fillId="10" borderId="0" xfId="0" applyFont="1" applyFill="1" applyBorder="1" applyAlignment="1" applyProtection="1">
      <alignment horizontal="center" vertical="center" wrapText="1"/>
      <protection hidden="1"/>
    </xf>
    <xf numFmtId="0" fontId="9" fillId="0" borderId="0" xfId="0" applyFont="1" applyFill="1" applyProtection="1">
      <protection hidden="1"/>
    </xf>
    <xf numFmtId="0" fontId="10" fillId="0" borderId="0" xfId="0" applyFont="1" applyFill="1" applyProtection="1">
      <protection hidden="1"/>
    </xf>
    <xf numFmtId="0" fontId="10" fillId="0" borderId="0" xfId="0" applyFont="1" applyFill="1" applyAlignment="1" applyProtection="1">
      <alignment horizontal="center"/>
      <protection hidden="1"/>
    </xf>
    <xf numFmtId="165" fontId="10" fillId="0" borderId="0" xfId="0" applyNumberFormat="1" applyFont="1" applyFill="1" applyAlignment="1" applyProtection="1">
      <alignment horizontal="center" vertical="center"/>
      <protection hidden="1"/>
    </xf>
    <xf numFmtId="0" fontId="40" fillId="10" borderId="0" xfId="0" applyFont="1" applyFill="1" applyBorder="1" applyProtection="1">
      <protection hidden="1"/>
    </xf>
    <xf numFmtId="0" fontId="16" fillId="10" borderId="0" xfId="0" applyFont="1" applyFill="1" applyBorder="1" applyAlignment="1" applyProtection="1">
      <alignment horizontal="center" vertical="center" wrapText="1"/>
      <protection hidden="1"/>
    </xf>
    <xf numFmtId="166" fontId="41" fillId="7" borderId="0" xfId="0" applyNumberFormat="1" applyFont="1" applyFill="1" applyBorder="1" applyAlignment="1" applyProtection="1">
      <alignment horizontal="center"/>
      <protection hidden="1"/>
    </xf>
    <xf numFmtId="166" fontId="21" fillId="9" borderId="0" xfId="0" applyNumberFormat="1" applyFont="1" applyFill="1" applyBorder="1" applyAlignment="1" applyProtection="1">
      <alignment horizontal="center" vertical="center"/>
      <protection hidden="1"/>
    </xf>
    <xf numFmtId="0" fontId="23" fillId="8" borderId="0" xfId="0" applyFont="1" applyFill="1" applyAlignment="1" applyProtection="1">
      <alignment horizontal="left" indent="1"/>
      <protection hidden="1"/>
    </xf>
    <xf numFmtId="0" fontId="23" fillId="8" borderId="0" xfId="0" applyFont="1" applyFill="1" applyAlignment="1" applyProtection="1">
      <alignment horizontal="left"/>
      <protection hidden="1"/>
    </xf>
    <xf numFmtId="0" fontId="34" fillId="10" borderId="5" xfId="0" applyFont="1" applyFill="1" applyBorder="1" applyAlignment="1" applyProtection="1">
      <alignment horizontal="center" vertical="center"/>
      <protection hidden="1"/>
    </xf>
    <xf numFmtId="0" fontId="22" fillId="8" borderId="0" xfId="0" applyFont="1" applyFill="1" applyAlignment="1" applyProtection="1">
      <alignment horizontal="left" vertical="top" wrapText="1" indent="1"/>
      <protection hidden="1"/>
    </xf>
    <xf numFmtId="0" fontId="22" fillId="8" borderId="5" xfId="0" applyFont="1" applyFill="1" applyBorder="1" applyAlignment="1" applyProtection="1">
      <alignment horizontal="left" vertical="top" wrapText="1"/>
      <protection hidden="1"/>
    </xf>
    <xf numFmtId="0" fontId="28" fillId="10" borderId="5" xfId="0" applyFont="1" applyFill="1" applyBorder="1" applyAlignment="1" applyProtection="1">
      <alignment horizontal="center" vertical="center" wrapText="1"/>
      <protection hidden="1"/>
    </xf>
    <xf numFmtId="0" fontId="33" fillId="10" borderId="0" xfId="0" applyFont="1" applyFill="1" applyBorder="1" applyAlignment="1" applyProtection="1">
      <alignment horizontal="center" vertical="center" wrapText="1"/>
      <protection hidden="1"/>
    </xf>
    <xf numFmtId="0" fontId="39" fillId="0" borderId="0" xfId="0" applyFont="1" applyAlignment="1" applyProtection="1">
      <alignment horizontal="left" vertical="top" wrapText="1"/>
      <protection hidden="1"/>
    </xf>
    <xf numFmtId="0" fontId="20" fillId="0" borderId="0" xfId="0" applyFont="1" applyAlignment="1" applyProtection="1">
      <alignment horizontal="left" vertical="top" wrapText="1"/>
      <protection hidden="1"/>
    </xf>
    <xf numFmtId="0" fontId="36" fillId="0" borderId="0" xfId="0" applyFont="1" applyAlignment="1" applyProtection="1">
      <alignment horizontal="left"/>
      <protection hidden="1"/>
    </xf>
    <xf numFmtId="0" fontId="26" fillId="8" borderId="0" xfId="0" applyFont="1" applyFill="1" applyBorder="1" applyAlignment="1" applyProtection="1">
      <alignment horizontal="left" vertical="top" wrapText="1" indent="1"/>
      <protection hidden="1"/>
    </xf>
    <xf numFmtId="0" fontId="26" fillId="8" borderId="0" xfId="0" applyFont="1" applyFill="1" applyBorder="1" applyAlignment="1" applyProtection="1">
      <alignment horizontal="left" vertical="center" wrapText="1" indent="1"/>
      <protection hidden="1"/>
    </xf>
    <xf numFmtId="0" fontId="34" fillId="12" borderId="5" xfId="0" applyFont="1" applyFill="1" applyBorder="1" applyAlignment="1" applyProtection="1">
      <alignment horizontal="center" vertical="center"/>
      <protection hidden="1"/>
    </xf>
    <xf numFmtId="0" fontId="34" fillId="12" borderId="7" xfId="0" applyFont="1" applyFill="1" applyBorder="1" applyAlignment="1" applyProtection="1">
      <alignment horizontal="center" vertical="center"/>
      <protection hidden="1"/>
    </xf>
    <xf numFmtId="0" fontId="34" fillId="12" borderId="6" xfId="0" applyFont="1" applyFill="1" applyBorder="1" applyAlignment="1" applyProtection="1">
      <alignment horizontal="center" vertical="center"/>
      <protection hidden="1"/>
    </xf>
    <xf numFmtId="0" fontId="37" fillId="10" borderId="0" xfId="0" applyFont="1" applyFill="1" applyBorder="1" applyAlignment="1" applyProtection="1">
      <alignment horizontal="center" vertical="center"/>
      <protection hidden="1"/>
    </xf>
    <xf numFmtId="0" fontId="16" fillId="12" borderId="0" xfId="0" applyFont="1" applyFill="1" applyAlignment="1" applyProtection="1">
      <alignment horizontal="right"/>
      <protection hidden="1"/>
    </xf>
    <xf numFmtId="0" fontId="16" fillId="12" borderId="0" xfId="0" applyFont="1" applyFill="1" applyBorder="1" applyAlignment="1" applyProtection="1">
      <alignment horizontal="right"/>
      <protection hidden="1"/>
    </xf>
    <xf numFmtId="0" fontId="14" fillId="12" borderId="0" xfId="0" applyFont="1" applyFill="1" applyBorder="1" applyAlignment="1" applyProtection="1">
      <alignment horizontal="right"/>
      <protection hidden="1"/>
    </xf>
    <xf numFmtId="0" fontId="33" fillId="11" borderId="0" xfId="0" applyFont="1" applyFill="1" applyBorder="1" applyAlignment="1" applyProtection="1">
      <alignment horizontal="center" vertical="center" wrapText="1"/>
      <protection hidden="1"/>
    </xf>
    <xf numFmtId="0" fontId="28" fillId="10" borderId="0" xfId="0" applyFont="1" applyFill="1" applyBorder="1" applyAlignment="1" applyProtection="1">
      <alignment horizontal="center" vertical="center" wrapText="1"/>
      <protection hidden="1"/>
    </xf>
  </cellXfs>
  <cellStyles count="8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Normal" xfId="0" builtinId="0"/>
  </cellStyles>
  <dxfs count="21">
    <dxf>
      <font>
        <color theme="1" tint="0.24994659260841701"/>
      </font>
      <fill>
        <patternFill patternType="none">
          <bgColor auto="1"/>
        </patternFill>
      </fill>
      <border>
        <left style="thin">
          <color theme="1" tint="0.34998626667073579"/>
        </left>
        <right style="thin">
          <color theme="1" tint="0.34998626667073579"/>
        </right>
        <top style="thin">
          <color theme="1" tint="0.34998626667073579"/>
        </top>
        <bottom style="thin">
          <color theme="1" tint="0.34998626667073579"/>
        </bottom>
      </border>
    </dxf>
    <dxf>
      <font>
        <b val="0"/>
        <i val="0"/>
        <color theme="1" tint="0.249977111117893"/>
      </font>
      <fill>
        <patternFill patternType="solid">
          <fgColor indexed="64"/>
          <bgColor theme="0"/>
        </patternFill>
      </fill>
      <border>
        <left style="thin">
          <color theme="1" tint="0.499984740745262"/>
        </left>
        <right style="thin">
          <color theme="1" tint="0.499984740745262"/>
        </right>
        <top style="thin">
          <color theme="1" tint="0.499984740745262"/>
        </top>
        <bottom style="thin">
          <color theme="1" tint="0.499984740745262"/>
        </bottom>
      </border>
    </dxf>
    <dxf>
      <font>
        <color theme="1" tint="0.24994659260841701"/>
      </font>
      <fill>
        <patternFill patternType="none">
          <bgColor auto="1"/>
        </patternFill>
      </fill>
      <border>
        <left style="thin">
          <color theme="1" tint="0.34998626667073579"/>
        </left>
        <right style="thin">
          <color theme="1" tint="0.34998626667073579"/>
        </right>
        <top style="thin">
          <color theme="1" tint="0.34998626667073579"/>
        </top>
        <bottom style="thin">
          <color theme="1" tint="0.34998626667073579"/>
        </bottom>
      </border>
    </dxf>
    <dxf>
      <font>
        <b val="0"/>
        <i val="0"/>
        <color theme="1" tint="0.249977111117893"/>
      </font>
      <fill>
        <patternFill patternType="solid">
          <fgColor indexed="64"/>
          <bgColor theme="0"/>
        </patternFill>
      </fill>
      <border>
        <left style="thin">
          <color theme="1" tint="0.499984740745262"/>
        </left>
        <right style="thin">
          <color theme="1" tint="0.499984740745262"/>
        </right>
        <top style="thin">
          <color theme="1" tint="0.499984740745262"/>
        </top>
        <bottom style="thin">
          <color theme="1" tint="0.499984740745262"/>
        </bottom>
      </border>
    </dxf>
    <dxf>
      <font>
        <color theme="1" tint="0.24994659260841701"/>
      </font>
      <fill>
        <patternFill patternType="none">
          <bgColor auto="1"/>
        </patternFill>
      </fill>
      <border>
        <left style="thin">
          <color theme="1" tint="0.34998626667073579"/>
        </left>
        <right style="thin">
          <color theme="1" tint="0.34998626667073579"/>
        </right>
        <top style="thin">
          <color theme="1" tint="0.34998626667073579"/>
        </top>
        <bottom style="thin">
          <color theme="1" tint="0.34998626667073579"/>
        </bottom>
      </border>
    </dxf>
    <dxf>
      <font>
        <color theme="1" tint="0.24994659260841701"/>
      </font>
      <fill>
        <patternFill patternType="none">
          <bgColor auto="1"/>
        </patternFill>
      </fill>
      <border>
        <left style="thin">
          <color theme="1" tint="0.34998626667073579"/>
        </left>
        <right style="thin">
          <color theme="1" tint="0.34998626667073579"/>
        </right>
        <top style="thin">
          <color theme="1" tint="0.34998626667073579"/>
        </top>
        <bottom style="thin">
          <color theme="1" tint="0.34998626667073579"/>
        </bottom>
      </border>
    </dxf>
    <dxf>
      <font>
        <color theme="1" tint="0.34998626667073579"/>
      </font>
      <fill>
        <patternFill>
          <bgColor theme="1" tint="0.34998626667073579"/>
        </patternFill>
      </fill>
      <border>
        <left/>
        <right/>
        <top/>
        <bottom/>
      </border>
    </dxf>
    <dxf>
      <font>
        <color theme="0" tint="-4.9989318521683403E-2"/>
      </font>
      <fill>
        <patternFill patternType="solid">
          <fgColor indexed="64"/>
          <bgColor rgb="FF595959"/>
        </patternFill>
      </fill>
      <border>
        <left/>
        <right/>
        <top/>
        <bottom/>
      </border>
    </dxf>
    <dxf>
      <font>
        <color theme="1" tint="0.24994659260841701"/>
      </font>
      <fill>
        <patternFill patternType="none">
          <bgColor auto="1"/>
        </patternFill>
      </fill>
      <border>
        <left style="thin">
          <color theme="1" tint="0.34998626667073579"/>
        </left>
        <right style="thin">
          <color theme="1" tint="0.34998626667073579"/>
        </right>
        <top style="thin">
          <color theme="1" tint="0.34998626667073579"/>
        </top>
        <bottom style="thin">
          <color theme="1" tint="0.34998626667073579"/>
        </bottom>
      </border>
    </dxf>
    <dxf>
      <font>
        <color theme="1" tint="0.34998626667073579"/>
      </font>
      <fill>
        <patternFill>
          <bgColor theme="1" tint="0.34998626667073579"/>
        </patternFill>
      </fill>
      <border>
        <left/>
        <right/>
        <top/>
        <bottom/>
      </border>
    </dxf>
    <dxf>
      <font>
        <color theme="1" tint="0.24994659260841701"/>
      </font>
      <fill>
        <patternFill>
          <bgColor rgb="FF595959"/>
        </patternFill>
      </fill>
      <border>
        <left/>
        <right/>
        <top/>
        <bottom/>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border>
    </dxf>
    <dxf>
      <font>
        <color theme="1" tint="0.24994659260841701"/>
      </font>
      <fill>
        <patternFill patternType="none">
          <bgColor auto="1"/>
        </patternFill>
      </fill>
      <border>
        <left style="thin">
          <color theme="1" tint="0.34998626667073579"/>
        </left>
        <right style="thin">
          <color theme="1" tint="0.34998626667073579"/>
        </right>
        <top style="thin">
          <color theme="1" tint="0.34998626667073579"/>
        </top>
        <bottom style="thin">
          <color theme="1" tint="0.34998626667073579"/>
        </bottom>
      </border>
    </dxf>
    <dxf>
      <font>
        <color theme="0" tint="-4.9989318521683403E-2"/>
      </font>
      <fill>
        <patternFill patternType="solid">
          <fgColor indexed="64"/>
          <bgColor rgb="FF595959"/>
        </patternFill>
      </fill>
      <border>
        <left/>
        <right/>
        <top/>
        <bottom/>
      </border>
    </dxf>
    <dxf>
      <font>
        <b val="0"/>
        <i val="0"/>
        <color theme="1" tint="0.249977111117893"/>
      </font>
      <fill>
        <patternFill patternType="none">
          <fgColor indexed="64"/>
          <bgColor auto="1"/>
        </patternFill>
      </fill>
      <border>
        <left style="thin">
          <color theme="0" tint="-0.499984740745262"/>
        </left>
        <right style="thin">
          <color theme="0" tint="-0.499984740745262"/>
        </right>
        <top style="thin">
          <color theme="0" tint="-0.499984740745262"/>
        </top>
        <bottom style="thin">
          <color theme="0" tint="-0.499984740745262"/>
        </bottom>
      </border>
    </dxf>
    <dxf>
      <font>
        <color theme="0" tint="-4.9989318521683403E-2"/>
      </font>
      <fill>
        <patternFill patternType="solid">
          <fgColor indexed="64"/>
          <bgColor rgb="FF595959"/>
        </patternFill>
      </fill>
      <border>
        <left/>
        <right/>
        <top/>
        <bottom/>
      </border>
    </dxf>
    <dxf>
      <font>
        <b val="0"/>
        <i/>
        <color theme="0" tint="-0.499984740745262"/>
      </font>
      <fill>
        <patternFill patternType="none">
          <fgColor indexed="64"/>
          <bgColor auto="1"/>
        </patternFill>
      </fill>
      <border>
        <left style="thin">
          <color theme="0" tint="-0.499984740745262"/>
        </left>
        <right style="thin">
          <color theme="0" tint="-0.499984740745262"/>
        </right>
        <top style="thin">
          <color theme="0" tint="-0.499984740745262"/>
        </top>
        <bottom style="thin">
          <color theme="0" tint="-0.499984740745262"/>
        </bottom>
      </border>
    </dxf>
  </dxfs>
  <tableStyles count="0" defaultTableStyle="TableStyleMedium2" defaultPivotStyle="PivotStyleLight16"/>
  <colors>
    <mruColors>
      <color rgb="FF595959"/>
      <color rgb="FFFF6699"/>
      <color rgb="FFFF0066"/>
      <color rgb="FFFF3399"/>
      <color rgb="FFFF99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363517</xdr:colOff>
      <xdr:row>0</xdr:row>
      <xdr:rowOff>182879</xdr:rowOff>
    </xdr:from>
    <xdr:to>
      <xdr:col>4</xdr:col>
      <xdr:colOff>50800</xdr:colOff>
      <xdr:row>6</xdr:row>
      <xdr:rowOff>31140</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3517" y="182879"/>
          <a:ext cx="2468583" cy="110556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W228"/>
  <sheetViews>
    <sheetView showGridLines="0" tabSelected="1" workbookViewId="0">
      <selection activeCell="D16" sqref="D16"/>
    </sheetView>
  </sheetViews>
  <sheetFormatPr baseColWidth="10" defaultColWidth="8.83203125" defaultRowHeight="14" x14ac:dyDescent="0"/>
  <cols>
    <col min="1" max="1" width="5.83203125" style="31" customWidth="1"/>
    <col min="2" max="2" width="9.6640625" style="31" customWidth="1"/>
    <col min="3" max="3" width="9.83203125" style="31" customWidth="1"/>
    <col min="4" max="4" width="11.1640625" style="31" customWidth="1"/>
    <col min="5" max="5" width="10" style="31" customWidth="1"/>
    <col min="6" max="6" width="8.83203125" style="31" customWidth="1"/>
    <col min="7" max="7" width="11" style="31" customWidth="1"/>
    <col min="8" max="8" width="8.83203125" style="31" customWidth="1"/>
    <col min="9" max="10" width="10.5" style="31" customWidth="1"/>
    <col min="11" max="11" width="9.83203125" style="31" customWidth="1"/>
    <col min="12" max="12" width="11.5" style="31" customWidth="1"/>
    <col min="13" max="13" width="11.33203125" style="31" customWidth="1"/>
    <col min="14" max="15" width="8.83203125" style="31" customWidth="1"/>
    <col min="16" max="16" width="8.83203125" style="31"/>
    <col min="17" max="17" width="10.1640625" style="31" customWidth="1"/>
    <col min="18" max="19" width="8.83203125" style="31"/>
    <col min="20" max="20" width="16.83203125" style="31" customWidth="1"/>
    <col min="21" max="21" width="19.33203125" style="31" customWidth="1"/>
    <col min="22" max="22" width="17.6640625" style="31" customWidth="1"/>
    <col min="23" max="16384" width="8.83203125" style="31"/>
  </cols>
  <sheetData>
    <row r="1" spans="2:45" ht="29" customHeight="1"/>
    <row r="8" spans="2:45">
      <c r="B8" s="91" t="s">
        <v>29</v>
      </c>
      <c r="C8" s="32"/>
      <c r="D8" s="32"/>
      <c r="E8" s="32"/>
      <c r="F8" s="32"/>
      <c r="G8" s="32"/>
      <c r="H8" s="33"/>
      <c r="I8" s="33"/>
    </row>
    <row r="9" spans="2:45" ht="33" customHeight="1">
      <c r="B9" s="125" t="s">
        <v>60</v>
      </c>
      <c r="C9" s="125"/>
      <c r="D9" s="125"/>
      <c r="E9" s="125"/>
      <c r="F9" s="125"/>
      <c r="G9" s="125"/>
      <c r="H9" s="125"/>
      <c r="I9" s="125"/>
      <c r="J9" s="125"/>
      <c r="K9" s="125"/>
      <c r="L9" s="125"/>
      <c r="M9" s="125"/>
    </row>
    <row r="10" spans="2:45" ht="16" customHeight="1">
      <c r="B10" s="123" t="s">
        <v>61</v>
      </c>
      <c r="C10" s="124"/>
      <c r="D10" s="124"/>
      <c r="E10" s="124"/>
      <c r="F10" s="124"/>
      <c r="G10" s="124"/>
      <c r="H10" s="124"/>
      <c r="I10" s="124"/>
      <c r="J10" s="124"/>
      <c r="K10" s="124"/>
      <c r="L10" s="124"/>
      <c r="M10" s="124"/>
    </row>
    <row r="11" spans="2:45" ht="16" customHeight="1">
      <c r="B11" s="124"/>
      <c r="C11" s="124"/>
      <c r="D11" s="124"/>
      <c r="E11" s="124"/>
      <c r="F11" s="124"/>
      <c r="G11" s="124"/>
      <c r="H11" s="124"/>
      <c r="I11" s="124"/>
      <c r="J11" s="124"/>
      <c r="K11" s="124"/>
      <c r="L11" s="124"/>
      <c r="M11" s="124"/>
    </row>
    <row r="12" spans="2:45" ht="15" customHeight="1">
      <c r="B12" s="124"/>
      <c r="C12" s="124"/>
      <c r="D12" s="124"/>
      <c r="E12" s="124"/>
      <c r="F12" s="124"/>
      <c r="G12" s="124"/>
      <c r="H12" s="124"/>
      <c r="I12" s="124"/>
      <c r="J12" s="124"/>
      <c r="K12" s="124"/>
      <c r="L12" s="124"/>
      <c r="M12" s="124"/>
    </row>
    <row r="13" spans="2:45">
      <c r="B13" s="124"/>
      <c r="C13" s="124"/>
      <c r="D13" s="124"/>
      <c r="E13" s="124"/>
      <c r="F13" s="124"/>
      <c r="G13" s="124"/>
      <c r="H13" s="124"/>
      <c r="I13" s="124"/>
      <c r="J13" s="124"/>
      <c r="K13" s="124"/>
      <c r="L13" s="124"/>
      <c r="M13" s="124"/>
    </row>
    <row r="14" spans="2:45" ht="23" customHeight="1">
      <c r="B14" s="128" t="s">
        <v>49</v>
      </c>
      <c r="C14" s="128"/>
      <c r="D14" s="129"/>
      <c r="E14" s="130" t="s">
        <v>14</v>
      </c>
      <c r="F14" s="128"/>
      <c r="G14" s="128"/>
      <c r="H14" s="128"/>
      <c r="I14" s="128"/>
      <c r="J14" s="128"/>
      <c r="K14" s="128"/>
      <c r="L14" s="128"/>
      <c r="M14" s="128"/>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row>
    <row r="15" spans="2:45" ht="14" customHeight="1">
      <c r="B15" s="93"/>
      <c r="C15" s="93"/>
      <c r="D15" s="98"/>
      <c r="E15" s="92"/>
      <c r="F15" s="99" t="str">
        <f>IF(D16="Escolha aqui","",IF(D16&gt;0,"Ano",""))</f>
        <v/>
      </c>
      <c r="G15" s="99" t="str">
        <f>IF(D16="Escolha aqui","",IF(D16&gt;0,"Tipo de ensino",""))</f>
        <v/>
      </c>
      <c r="H15" s="92"/>
      <c r="I15" s="99" t="str">
        <f>IF(D16="Escolha aqui","",IF(D16&gt;2,"Ano",""))</f>
        <v/>
      </c>
      <c r="J15" s="99" t="str">
        <f>IF(D16="Escolha aqui","",IF(D16&gt;2,"Tipo de ensino",""))</f>
        <v/>
      </c>
      <c r="K15" s="93"/>
      <c r="L15" s="99" t="str">
        <f>IF(D16="Escolha aqui","",IF(D16&gt;4,"Ano",""))</f>
        <v/>
      </c>
      <c r="M15" s="99" t="str">
        <f>IF(D16="Escolha aqui","",IF(D16&gt;4,"Tipo de ensino",""))</f>
        <v/>
      </c>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row>
    <row r="16" spans="2:45">
      <c r="B16" s="132" t="s">
        <v>0</v>
      </c>
      <c r="C16" s="133"/>
      <c r="D16" s="101"/>
      <c r="E16" s="106" t="str">
        <f>IF(OR(D16=1,D16=2,D16=3,D16=4,D16=5),"Filho 1","")</f>
        <v/>
      </c>
      <c r="F16" s="94"/>
      <c r="G16" s="102"/>
      <c r="H16" s="105" t="str">
        <f>IF(OR(D16=3,D16=4,D16=5),"Filho 3","")</f>
        <v/>
      </c>
      <c r="I16" s="94"/>
      <c r="J16" s="94"/>
      <c r="K16" s="106" t="str">
        <f>IF(OR(D16=5),"Filho 5","")</f>
        <v/>
      </c>
      <c r="L16" s="94"/>
      <c r="M16" s="94"/>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row>
    <row r="17" spans="2:45" ht="14" customHeight="1">
      <c r="B17" s="93"/>
      <c r="C17" s="93"/>
      <c r="D17" s="98"/>
      <c r="E17" s="92"/>
      <c r="F17" s="96"/>
      <c r="G17" s="96"/>
      <c r="H17" s="97"/>
      <c r="I17" s="96"/>
      <c r="J17" s="96"/>
      <c r="K17" s="93"/>
      <c r="L17" s="93"/>
      <c r="M17" s="9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row>
    <row r="18" spans="2:45" ht="16" customHeight="1">
      <c r="B18" s="134"/>
      <c r="C18" s="134"/>
      <c r="D18" s="98"/>
      <c r="E18" s="106" t="str">
        <f>IF(OR(D16=2,D16=3,D16=4,D16=5),"Filho 2","")</f>
        <v/>
      </c>
      <c r="F18" s="95"/>
      <c r="G18" s="94"/>
      <c r="H18" s="105" t="str">
        <f>IF(OR(D16=4,D16=5),"Filho 4","")</f>
        <v/>
      </c>
      <c r="I18" s="94"/>
      <c r="J18" s="94"/>
      <c r="K18" s="93"/>
      <c r="L18" s="93"/>
      <c r="M18" s="9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row>
    <row r="19" spans="2:45" ht="24" customHeight="1">
      <c r="B19" s="93"/>
      <c r="C19" s="93"/>
      <c r="D19" s="98"/>
      <c r="E19" s="92"/>
      <c r="F19" s="92"/>
      <c r="G19" s="92"/>
      <c r="H19" s="92"/>
      <c r="I19" s="92"/>
      <c r="J19" s="92"/>
      <c r="K19" s="93"/>
      <c r="L19" s="93"/>
      <c r="M19" s="9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row>
    <row r="20" spans="2:45" ht="31" customHeight="1">
      <c r="B20" s="118" t="s">
        <v>56</v>
      </c>
      <c r="C20" s="118"/>
      <c r="D20" s="118"/>
      <c r="E20" s="118"/>
      <c r="F20" s="118"/>
      <c r="G20" s="118"/>
      <c r="H20" s="118"/>
      <c r="I20" s="118"/>
      <c r="J20" s="118"/>
      <c r="K20" s="118" t="s">
        <v>35</v>
      </c>
      <c r="L20" s="118"/>
      <c r="M20" s="118"/>
      <c r="N20" s="34"/>
      <c r="O20" s="40"/>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row>
    <row r="21" spans="2:45" ht="29" customHeight="1">
      <c r="B21" s="136" t="s">
        <v>59</v>
      </c>
      <c r="C21" s="136"/>
      <c r="D21" s="136"/>
      <c r="E21" s="121" t="s">
        <v>58</v>
      </c>
      <c r="F21" s="121"/>
      <c r="G21" s="121"/>
      <c r="H21" s="136" t="s">
        <v>39</v>
      </c>
      <c r="I21" s="136"/>
      <c r="J21" s="136"/>
      <c r="K21" s="71"/>
      <c r="L21" s="72"/>
      <c r="M21" s="72"/>
      <c r="O21" s="33"/>
      <c r="P21" s="33"/>
      <c r="Q21" s="108" t="s">
        <v>52</v>
      </c>
      <c r="R21" s="109"/>
      <c r="S21" s="109"/>
      <c r="T21" s="109"/>
      <c r="U21" s="109"/>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row>
    <row r="22" spans="2:45" ht="26" customHeight="1">
      <c r="B22" s="59"/>
      <c r="C22" s="107"/>
      <c r="D22" s="90"/>
      <c r="E22" s="122" t="s">
        <v>15</v>
      </c>
      <c r="F22" s="75"/>
      <c r="G22" s="122" t="s">
        <v>16</v>
      </c>
      <c r="H22" s="107"/>
      <c r="I22" s="107"/>
      <c r="J22" s="107"/>
      <c r="K22" s="135" t="s">
        <v>15</v>
      </c>
      <c r="L22" s="122" t="s">
        <v>16</v>
      </c>
      <c r="M22" s="122" t="s">
        <v>50</v>
      </c>
      <c r="O22" s="33"/>
      <c r="P22" s="33"/>
      <c r="Q22" s="109"/>
      <c r="R22" s="109"/>
      <c r="S22" s="109"/>
      <c r="T22" s="110" t="s">
        <v>55</v>
      </c>
      <c r="U22" s="110" t="s">
        <v>53</v>
      </c>
      <c r="V22" s="110" t="s">
        <v>54</v>
      </c>
      <c r="W22" s="42"/>
      <c r="X22" s="33"/>
      <c r="Y22" s="33"/>
      <c r="Z22" s="33"/>
      <c r="AA22" s="33"/>
      <c r="AB22" s="33"/>
      <c r="AC22" s="33"/>
      <c r="AD22" s="33"/>
      <c r="AE22" s="33"/>
      <c r="AF22" s="33"/>
      <c r="AG22" s="33"/>
      <c r="AH22" s="33"/>
      <c r="AI22" s="33"/>
      <c r="AJ22" s="33"/>
      <c r="AK22" s="33"/>
      <c r="AL22" s="33"/>
      <c r="AM22" s="33"/>
      <c r="AN22" s="33"/>
      <c r="AO22" s="33"/>
      <c r="AP22" s="33"/>
      <c r="AQ22" s="33"/>
      <c r="AR22" s="33"/>
      <c r="AS22" s="33"/>
    </row>
    <row r="23" spans="2:45" ht="14" customHeight="1">
      <c r="B23" s="59"/>
      <c r="C23" s="113"/>
      <c r="D23" s="71"/>
      <c r="E23" s="122"/>
      <c r="F23" s="75"/>
      <c r="G23" s="122"/>
      <c r="H23" s="76"/>
      <c r="I23" s="74"/>
      <c r="J23" s="73"/>
      <c r="K23" s="135"/>
      <c r="L23" s="122"/>
      <c r="M23" s="122"/>
      <c r="O23" s="33"/>
      <c r="P23" s="33"/>
      <c r="Q23" s="109" t="s">
        <v>30</v>
      </c>
      <c r="R23" s="109">
        <v>1</v>
      </c>
      <c r="S23" s="110" t="s">
        <v>2</v>
      </c>
      <c r="T23" s="110">
        <v>25.7</v>
      </c>
      <c r="U23" s="111">
        <v>34.6</v>
      </c>
      <c r="V23" s="111">
        <v>160.6</v>
      </c>
      <c r="W23" s="42"/>
      <c r="X23" s="33"/>
      <c r="Y23" s="33"/>
      <c r="Z23" s="33"/>
      <c r="AA23" s="33"/>
      <c r="AB23" s="33"/>
      <c r="AC23" s="33"/>
      <c r="AD23" s="33"/>
      <c r="AE23" s="33"/>
      <c r="AF23" s="33"/>
      <c r="AG23" s="33"/>
      <c r="AH23" s="33"/>
      <c r="AI23" s="33"/>
      <c r="AJ23" s="33"/>
      <c r="AK23" s="33"/>
      <c r="AL23" s="33"/>
      <c r="AM23" s="33"/>
      <c r="AN23" s="33"/>
      <c r="AO23" s="33"/>
      <c r="AP23" s="33"/>
      <c r="AQ23" s="33"/>
      <c r="AR23" s="33"/>
      <c r="AS23" s="33"/>
    </row>
    <row r="24" spans="2:45">
      <c r="B24" s="100" t="str">
        <f>E16</f>
        <v/>
      </c>
      <c r="C24" s="114" t="str">
        <f>IF(OR(F16="",G16=""),"",IF(AND(G16="Público",OR(F16="1º ano",F16="2º ano",F16="3º ano",F16="4º ano"),D16&gt;0,F16&gt;0),0,N24))</f>
        <v/>
      </c>
      <c r="D24" s="78"/>
      <c r="E24" s="114" t="str">
        <f>IF(F16="","",IF(OR(D16=1,D16=2,D16=3,D16=4,D16=5),LOOKUP(Q37,R23:R34,U23:U34),""))</f>
        <v/>
      </c>
      <c r="F24" s="78"/>
      <c r="G24" s="114" t="str">
        <f>IF(F16="","",IF(OR(D16=1,D16=2,D16=3,D16=4,D16=5),LOOKUP(Q37,R23:R34,V23:V34),""))</f>
        <v/>
      </c>
      <c r="H24" s="80"/>
      <c r="I24" s="43"/>
      <c r="J24" s="60"/>
      <c r="K24" s="85">
        <f>IF(AND(F16="",G16=""),0,IF(G16="",E24+I24,C24+E24+I24))</f>
        <v>0</v>
      </c>
      <c r="L24" s="86">
        <f>IF(AND(F16="",G16=""),0,IF(G16="",G24+I24,C24+G24+I24))</f>
        <v>0</v>
      </c>
      <c r="M24" s="81">
        <f>L24-K24</f>
        <v>0</v>
      </c>
      <c r="N24" s="37" t="str">
        <f>IF(F16="","",IF(OR(D16=1,D16=2,D16=3,D16=4,D16=5),LOOKUP(Q37,R23:R34,T23:T34),""))</f>
        <v/>
      </c>
      <c r="O24" s="33"/>
      <c r="P24" s="33"/>
      <c r="Q24" s="109">
        <v>1</v>
      </c>
      <c r="R24" s="109">
        <v>2</v>
      </c>
      <c r="S24" s="110" t="s">
        <v>3</v>
      </c>
      <c r="T24" s="110">
        <v>27.9</v>
      </c>
      <c r="U24" s="111">
        <v>34.6</v>
      </c>
      <c r="V24" s="111">
        <v>160.6</v>
      </c>
      <c r="W24" s="42"/>
      <c r="X24" s="33"/>
      <c r="Y24" s="33"/>
      <c r="Z24" s="33"/>
      <c r="AA24" s="33"/>
      <c r="AB24" s="33"/>
      <c r="AC24" s="33"/>
      <c r="AD24" s="33"/>
      <c r="AE24" s="33"/>
      <c r="AF24" s="33"/>
      <c r="AG24" s="33"/>
      <c r="AH24" s="33"/>
      <c r="AI24" s="33"/>
      <c r="AJ24" s="33"/>
      <c r="AK24" s="33"/>
      <c r="AL24" s="33"/>
      <c r="AM24" s="33"/>
      <c r="AN24" s="33"/>
      <c r="AO24" s="33"/>
      <c r="AP24" s="33"/>
      <c r="AQ24" s="33"/>
      <c r="AR24" s="33"/>
      <c r="AS24" s="33"/>
    </row>
    <row r="25" spans="2:45">
      <c r="B25" s="77"/>
      <c r="C25" s="78"/>
      <c r="D25" s="78"/>
      <c r="E25" s="78"/>
      <c r="F25" s="78"/>
      <c r="G25" s="77"/>
      <c r="H25" s="66"/>
      <c r="I25" s="78"/>
      <c r="J25" s="60"/>
      <c r="K25" s="82"/>
      <c r="L25" s="83"/>
      <c r="M25" s="81"/>
      <c r="N25" s="37"/>
      <c r="O25" s="33"/>
      <c r="P25" s="33"/>
      <c r="Q25" s="109">
        <v>2</v>
      </c>
      <c r="R25" s="109">
        <v>3</v>
      </c>
      <c r="S25" s="110" t="s">
        <v>4</v>
      </c>
      <c r="T25" s="110">
        <v>41.1</v>
      </c>
      <c r="U25" s="111">
        <v>34.6</v>
      </c>
      <c r="V25" s="111">
        <v>160.6</v>
      </c>
      <c r="W25" s="42"/>
      <c r="X25" s="33"/>
      <c r="Y25" s="33"/>
      <c r="Z25" s="33"/>
      <c r="AA25" s="33"/>
      <c r="AB25" s="33"/>
      <c r="AC25" s="33"/>
      <c r="AD25" s="33"/>
      <c r="AE25" s="33"/>
      <c r="AF25" s="33"/>
      <c r="AG25" s="33"/>
      <c r="AH25" s="33"/>
      <c r="AI25" s="33"/>
      <c r="AJ25" s="33"/>
      <c r="AK25" s="33"/>
      <c r="AL25" s="33"/>
      <c r="AM25" s="33"/>
      <c r="AN25" s="33"/>
      <c r="AO25" s="33"/>
      <c r="AP25" s="33"/>
      <c r="AQ25" s="33"/>
      <c r="AR25" s="33"/>
      <c r="AS25" s="33"/>
    </row>
    <row r="26" spans="2:45">
      <c r="B26" s="100" t="str">
        <f>E18</f>
        <v/>
      </c>
      <c r="C26" s="114" t="str">
        <f>IF(OR(F18="",G18=""),"",IF(AND(G18="Público",OR(F18="1º ano",F18="2º ano",F18="3º ano",F18="4º ano"),D16&gt;0,F18&gt;0),0,N26))</f>
        <v/>
      </c>
      <c r="D26" s="78"/>
      <c r="E26" s="114" t="str">
        <f>IF(F18="","",IF(OR(D16=2,D16=3,D16=4,D16=5),LOOKUP(Q38,R23:R34,U23:U34),""))</f>
        <v/>
      </c>
      <c r="F26" s="78"/>
      <c r="G26" s="114" t="str">
        <f>IF(F18="","",IF(OR(D16=2,D16=3,D16=4,D16=5),LOOKUP(Q38,R23:R34,V23:V34),""))</f>
        <v/>
      </c>
      <c r="H26" s="80"/>
      <c r="I26" s="43"/>
      <c r="J26" s="60"/>
      <c r="K26" s="85">
        <f>IF(AND(F18="",G18=""),0,IF(G18="",E26+I26,C26+E26+I26))</f>
        <v>0</v>
      </c>
      <c r="L26" s="86">
        <f>IF(AND(F18="",G18=""),0,IF(G18="",G26+I26,C26+G26+I26))</f>
        <v>0</v>
      </c>
      <c r="M26" s="81">
        <f>L26-K26</f>
        <v>0</v>
      </c>
      <c r="N26" s="37" t="str">
        <f>IF(F18="","",IF(OR(D16=2,D16=3,D16=4,D16=5),LOOKUP(Q38,R23:R34,T23:T34),""))</f>
        <v/>
      </c>
      <c r="O26" s="33"/>
      <c r="P26" s="33"/>
      <c r="Q26" s="109">
        <v>3</v>
      </c>
      <c r="R26" s="109">
        <v>4</v>
      </c>
      <c r="S26" s="110" t="s">
        <v>5</v>
      </c>
      <c r="T26" s="110">
        <v>45.2</v>
      </c>
      <c r="U26" s="111">
        <v>34.6</v>
      </c>
      <c r="V26" s="111">
        <v>160.6</v>
      </c>
      <c r="W26" s="42"/>
      <c r="X26" s="33"/>
      <c r="Y26" s="33"/>
      <c r="Z26" s="33"/>
      <c r="AA26" s="33"/>
      <c r="AB26" s="33"/>
      <c r="AC26" s="33"/>
      <c r="AD26" s="33"/>
      <c r="AE26" s="33"/>
      <c r="AF26" s="33"/>
      <c r="AG26" s="33"/>
      <c r="AH26" s="33"/>
      <c r="AI26" s="33"/>
      <c r="AJ26" s="33"/>
      <c r="AK26" s="33"/>
      <c r="AL26" s="33"/>
      <c r="AM26" s="33"/>
      <c r="AN26" s="33"/>
      <c r="AO26" s="33"/>
      <c r="AP26" s="33"/>
      <c r="AQ26" s="33"/>
      <c r="AR26" s="33"/>
      <c r="AS26" s="33"/>
    </row>
    <row r="27" spans="2:45">
      <c r="B27" s="77"/>
      <c r="C27" s="78"/>
      <c r="D27" s="78"/>
      <c r="E27" s="78"/>
      <c r="F27" s="78"/>
      <c r="G27" s="77"/>
      <c r="H27" s="66"/>
      <c r="I27" s="78"/>
      <c r="J27" s="60"/>
      <c r="K27" s="82"/>
      <c r="L27" s="84"/>
      <c r="M27" s="81"/>
      <c r="N27" s="37"/>
      <c r="O27" s="33"/>
      <c r="P27" s="33"/>
      <c r="Q27" s="109">
        <v>4</v>
      </c>
      <c r="R27" s="109">
        <v>5</v>
      </c>
      <c r="S27" s="110" t="s">
        <v>6</v>
      </c>
      <c r="T27" s="110">
        <v>152.80000000000001</v>
      </c>
      <c r="U27" s="111">
        <v>47.38</v>
      </c>
      <c r="V27" s="111">
        <v>196.21</v>
      </c>
      <c r="W27" s="42"/>
      <c r="X27" s="33"/>
      <c r="Y27" s="33"/>
      <c r="Z27" s="33"/>
      <c r="AA27" s="33"/>
      <c r="AB27" s="33"/>
      <c r="AC27" s="33"/>
      <c r="AD27" s="33"/>
      <c r="AE27" s="33"/>
      <c r="AF27" s="33"/>
      <c r="AG27" s="33"/>
      <c r="AH27" s="33"/>
      <c r="AI27" s="33"/>
      <c r="AJ27" s="33"/>
      <c r="AK27" s="33"/>
      <c r="AL27" s="33"/>
      <c r="AM27" s="33"/>
      <c r="AN27" s="33"/>
      <c r="AO27" s="33"/>
      <c r="AP27" s="33"/>
      <c r="AQ27" s="33"/>
      <c r="AR27" s="33"/>
      <c r="AS27" s="33"/>
    </row>
    <row r="28" spans="2:45">
      <c r="B28" s="100" t="str">
        <f>H16</f>
        <v/>
      </c>
      <c r="C28" s="114" t="str">
        <f>IF(OR(I16="",J16=""),"",IF(AND(J16="Público",OR(I16="1º ano",I16="2º ano",I16="3º ano",I16="4º ano")*D16&gt;0,I16&gt;0),0,N28))</f>
        <v/>
      </c>
      <c r="D28" s="78"/>
      <c r="E28" s="114" t="str">
        <f>IF(I16="","",IF(OR(D16=3,D16=4,D16=5),LOOKUP(Q39,R23:R34,U23:U34),""))</f>
        <v/>
      </c>
      <c r="F28" s="78"/>
      <c r="G28" s="114" t="str">
        <f>IF(I16="","",IF(OR(D16=3,D16=4,D16=5),LOOKUP(Q39,R23:R34,V23:V34),""))</f>
        <v/>
      </c>
      <c r="H28" s="80"/>
      <c r="I28" s="43"/>
      <c r="J28" s="60"/>
      <c r="K28" s="85">
        <f>IF(AND(I16="",J16=""),0,IF(J16="",E28+I28,C28+E28+I28))</f>
        <v>0</v>
      </c>
      <c r="L28" s="86">
        <f>IF(AND(I16="",J16=""),0,IF(J16="",G28+I28,C28+G28+I28))</f>
        <v>0</v>
      </c>
      <c r="M28" s="81">
        <f t="shared" ref="M28:M32" si="0">L28-K28</f>
        <v>0</v>
      </c>
      <c r="N28" s="37" t="str">
        <f>IF(I16="","",IF(OR(D16=3,D16=4,D16=5),LOOKUP(Q39,R23:R34,T23:T34),""))</f>
        <v/>
      </c>
      <c r="O28" s="33"/>
      <c r="P28" s="33"/>
      <c r="Q28" s="109">
        <v>5</v>
      </c>
      <c r="R28" s="109">
        <v>6</v>
      </c>
      <c r="S28" s="110" t="s">
        <v>7</v>
      </c>
      <c r="T28" s="110">
        <v>112.7</v>
      </c>
      <c r="U28" s="111">
        <v>47.38</v>
      </c>
      <c r="V28" s="111">
        <v>196.21</v>
      </c>
      <c r="W28" s="42"/>
      <c r="X28" s="33"/>
      <c r="Y28" s="33"/>
      <c r="Z28" s="33"/>
      <c r="AA28" s="33"/>
      <c r="AB28" s="33"/>
      <c r="AC28" s="33"/>
      <c r="AD28" s="33"/>
      <c r="AE28" s="33"/>
      <c r="AF28" s="33"/>
      <c r="AG28" s="33"/>
      <c r="AH28" s="33"/>
      <c r="AI28" s="33"/>
      <c r="AJ28" s="33"/>
      <c r="AK28" s="33"/>
      <c r="AL28" s="33"/>
      <c r="AM28" s="33"/>
      <c r="AN28" s="33"/>
      <c r="AO28" s="33"/>
      <c r="AP28" s="33"/>
      <c r="AQ28" s="33"/>
      <c r="AR28" s="33"/>
      <c r="AS28" s="33"/>
    </row>
    <row r="29" spans="2:45">
      <c r="B29" s="77"/>
      <c r="C29" s="78"/>
      <c r="D29" s="78"/>
      <c r="E29" s="78"/>
      <c r="F29" s="78"/>
      <c r="G29" s="77"/>
      <c r="H29" s="66"/>
      <c r="I29" s="78"/>
      <c r="J29" s="60"/>
      <c r="K29" s="82"/>
      <c r="L29" s="83"/>
      <c r="M29" s="81"/>
      <c r="O29" s="33"/>
      <c r="P29" s="33"/>
      <c r="Q29" s="109"/>
      <c r="R29" s="109">
        <v>7</v>
      </c>
      <c r="S29" s="110" t="s">
        <v>8</v>
      </c>
      <c r="T29" s="110">
        <v>260.39999999999998</v>
      </c>
      <c r="U29" s="111">
        <v>55.75</v>
      </c>
      <c r="V29" s="111">
        <v>238.22</v>
      </c>
      <c r="W29" s="42"/>
      <c r="X29" s="33"/>
      <c r="Y29" s="33"/>
      <c r="Z29" s="33"/>
      <c r="AA29" s="33"/>
      <c r="AB29" s="33"/>
      <c r="AC29" s="33"/>
      <c r="AD29" s="33"/>
      <c r="AE29" s="33"/>
      <c r="AF29" s="33"/>
      <c r="AG29" s="33"/>
      <c r="AH29" s="33"/>
      <c r="AI29" s="33"/>
      <c r="AJ29" s="33"/>
      <c r="AK29" s="33"/>
      <c r="AL29" s="33"/>
      <c r="AM29" s="33"/>
      <c r="AN29" s="33"/>
      <c r="AO29" s="33"/>
      <c r="AP29" s="33"/>
      <c r="AQ29" s="33"/>
      <c r="AR29" s="33"/>
      <c r="AS29" s="33"/>
    </row>
    <row r="30" spans="2:45">
      <c r="B30" s="100" t="str">
        <f>H18</f>
        <v/>
      </c>
      <c r="C30" s="114" t="str">
        <f>IF(OR(I18="",J18=""),"",IF(AND(J18="Público",OR(I18="1º ano",I18="2º ano",I18="3º ano",I18="4º ano"),D16&gt;0,I18&gt;0),0,N30))</f>
        <v/>
      </c>
      <c r="D30" s="78"/>
      <c r="E30" s="114" t="str">
        <f>IF(I18="","",IF(OR(D16=4,D16=5),LOOKUP(Q40,R23:R34,U23:U34),""))</f>
        <v/>
      </c>
      <c r="F30" s="78"/>
      <c r="G30" s="114" t="str">
        <f>IF(I18="","",IF(OR(D16=4,D16=5),LOOKUP(Q40,R23:R34,V23:V34),""))</f>
        <v/>
      </c>
      <c r="H30" s="80"/>
      <c r="I30" s="43"/>
      <c r="J30" s="60"/>
      <c r="K30" s="85">
        <f>IF(AND(I18="",J18=""),0,IF(J18="",E30+I30,C30+E30+I30))</f>
        <v>0</v>
      </c>
      <c r="L30" s="86">
        <f>IF(AND(I18="",J18=""),0,IF(J18="",G30+I30,C30+G30+I30))</f>
        <v>0</v>
      </c>
      <c r="M30" s="81">
        <f t="shared" si="0"/>
        <v>0</v>
      </c>
      <c r="N30" s="37" t="str">
        <f>IF(I18="","",IF(OR(D16=4,D16=5),LOOKUP(Q40,R23:R34,T23:T34),""))</f>
        <v/>
      </c>
      <c r="O30" s="33"/>
      <c r="P30" s="33"/>
      <c r="Q30" s="109"/>
      <c r="R30" s="109">
        <v>8</v>
      </c>
      <c r="S30" s="110" t="s">
        <v>9</v>
      </c>
      <c r="T30" s="110">
        <v>154.5</v>
      </c>
      <c r="U30" s="111">
        <v>55.75</v>
      </c>
      <c r="V30" s="111">
        <v>238.22</v>
      </c>
      <c r="W30" s="42"/>
      <c r="X30" s="33"/>
      <c r="Y30" s="33"/>
      <c r="Z30" s="33"/>
      <c r="AA30" s="33"/>
      <c r="AB30" s="33"/>
      <c r="AC30" s="33"/>
      <c r="AD30" s="33"/>
      <c r="AE30" s="33"/>
      <c r="AF30" s="33"/>
      <c r="AG30" s="33"/>
      <c r="AH30" s="33"/>
      <c r="AI30" s="33"/>
      <c r="AJ30" s="33"/>
      <c r="AK30" s="33"/>
      <c r="AL30" s="33"/>
      <c r="AM30" s="33"/>
      <c r="AN30" s="33"/>
      <c r="AO30" s="33"/>
      <c r="AP30" s="33"/>
      <c r="AQ30" s="33"/>
      <c r="AR30" s="33"/>
      <c r="AS30" s="33"/>
    </row>
    <row r="31" spans="2:45">
      <c r="B31" s="77"/>
      <c r="C31" s="78"/>
      <c r="D31" s="78"/>
      <c r="E31" s="78"/>
      <c r="F31" s="78"/>
      <c r="G31" s="77"/>
      <c r="H31" s="66"/>
      <c r="I31" s="78"/>
      <c r="J31" s="60"/>
      <c r="K31" s="82"/>
      <c r="L31" s="83"/>
      <c r="M31" s="81"/>
      <c r="O31" s="33"/>
      <c r="P31" s="33"/>
      <c r="Q31" s="109"/>
      <c r="R31" s="109">
        <v>9</v>
      </c>
      <c r="S31" s="110" t="s">
        <v>10</v>
      </c>
      <c r="T31" s="110">
        <v>157.30000000000001</v>
      </c>
      <c r="U31" s="111">
        <v>55.75</v>
      </c>
      <c r="V31" s="111">
        <v>238.22</v>
      </c>
      <c r="W31" s="42"/>
      <c r="X31" s="33"/>
      <c r="Y31" s="33"/>
      <c r="Z31" s="33"/>
      <c r="AA31" s="33"/>
      <c r="AB31" s="33"/>
      <c r="AC31" s="33"/>
      <c r="AD31" s="33"/>
      <c r="AE31" s="33"/>
      <c r="AF31" s="33"/>
      <c r="AG31" s="33"/>
      <c r="AH31" s="33"/>
      <c r="AI31" s="33"/>
      <c r="AJ31" s="33"/>
      <c r="AK31" s="33"/>
      <c r="AL31" s="33"/>
      <c r="AM31" s="33"/>
      <c r="AN31" s="33"/>
      <c r="AO31" s="33"/>
      <c r="AP31" s="33"/>
      <c r="AQ31" s="33"/>
      <c r="AR31" s="33"/>
      <c r="AS31" s="33"/>
    </row>
    <row r="32" spans="2:45">
      <c r="B32" s="100" t="str">
        <f>K16</f>
        <v/>
      </c>
      <c r="C32" s="114" t="str">
        <f>IF(OR(L16="",L16=""),"",IF(AND(M16="Público",OR(L16="1º ano",L16="2º ano",L16="3º ano",L16="4º ano"),D16&gt;0,L16&gt;0),0,N32))</f>
        <v/>
      </c>
      <c r="D32" s="78"/>
      <c r="E32" s="114" t="str">
        <f>IF(L16="","",IF(OR(D16=5),LOOKUP(Q41,R23:R34,U23:U34),""))</f>
        <v/>
      </c>
      <c r="F32" s="78"/>
      <c r="G32" s="114" t="str">
        <f>IF(L16="","",IF(OR(D16=5),LOOKUP(Q41,R23:R34,V23:V34),""))</f>
        <v/>
      </c>
      <c r="H32" s="80"/>
      <c r="I32" s="43"/>
      <c r="J32" s="60"/>
      <c r="K32" s="85">
        <f>IF(AND(L16="",M16=""),0,IF(M16="",E32+I32,C32+E32+I32))</f>
        <v>0</v>
      </c>
      <c r="L32" s="86">
        <f>IF(AND(L16="",M16=""),0,IF(M16="",G32+I32,C32+G32+I32))</f>
        <v>0</v>
      </c>
      <c r="M32" s="81">
        <f t="shared" si="0"/>
        <v>0</v>
      </c>
      <c r="N32" s="37" t="str">
        <f>IF(L16="","",IF(D16=5,LOOKUP(Q41,R23:R34,T23:T34),""))</f>
        <v/>
      </c>
      <c r="O32" s="33"/>
      <c r="P32" s="33"/>
      <c r="Q32" s="109"/>
      <c r="R32" s="109">
        <v>10</v>
      </c>
      <c r="S32" s="110" t="s">
        <v>11</v>
      </c>
      <c r="T32" s="110">
        <v>184.5</v>
      </c>
      <c r="U32" s="111">
        <v>102.13</v>
      </c>
      <c r="V32" s="111">
        <v>315.31</v>
      </c>
      <c r="W32" s="42"/>
      <c r="X32" s="33"/>
      <c r="Y32" s="33"/>
      <c r="Z32" s="33"/>
      <c r="AA32" s="33"/>
      <c r="AB32" s="33"/>
      <c r="AC32" s="33"/>
      <c r="AD32" s="33"/>
      <c r="AE32" s="33"/>
      <c r="AF32" s="33"/>
      <c r="AG32" s="33"/>
      <c r="AH32" s="33"/>
      <c r="AI32" s="33"/>
      <c r="AJ32" s="33"/>
      <c r="AK32" s="33"/>
      <c r="AL32" s="33"/>
      <c r="AM32" s="33"/>
      <c r="AN32" s="33"/>
      <c r="AO32" s="33"/>
      <c r="AP32" s="33"/>
      <c r="AQ32" s="33"/>
      <c r="AR32" s="33"/>
      <c r="AS32" s="33"/>
    </row>
    <row r="33" spans="2:49">
      <c r="B33" s="59"/>
      <c r="C33" s="79"/>
      <c r="D33" s="79"/>
      <c r="E33" s="79"/>
      <c r="F33" s="79"/>
      <c r="G33" s="59"/>
      <c r="H33" s="60"/>
      <c r="I33" s="60"/>
      <c r="J33" s="60"/>
      <c r="K33" s="66"/>
      <c r="L33" s="66"/>
      <c r="M33" s="73"/>
      <c r="O33" s="33"/>
      <c r="P33" s="33"/>
      <c r="Q33" s="109"/>
      <c r="R33" s="109">
        <v>11</v>
      </c>
      <c r="S33" s="110" t="s">
        <v>12</v>
      </c>
      <c r="T33" s="110">
        <v>196</v>
      </c>
      <c r="U33" s="111">
        <v>102.13</v>
      </c>
      <c r="V33" s="111">
        <v>315.31</v>
      </c>
      <c r="W33" s="42"/>
      <c r="X33" s="33"/>
      <c r="Y33" s="33"/>
      <c r="Z33" s="33"/>
      <c r="AA33" s="33"/>
      <c r="AB33" s="33"/>
      <c r="AC33" s="33"/>
      <c r="AD33" s="33"/>
      <c r="AE33" s="33"/>
      <c r="AF33" s="33"/>
      <c r="AG33" s="33"/>
      <c r="AH33" s="33"/>
      <c r="AI33" s="33"/>
      <c r="AJ33" s="33"/>
      <c r="AK33" s="33"/>
      <c r="AL33" s="33"/>
      <c r="AM33" s="33"/>
      <c r="AN33" s="33"/>
      <c r="AO33" s="33"/>
      <c r="AP33" s="33"/>
      <c r="AQ33" s="33"/>
      <c r="AR33" s="33"/>
      <c r="AS33" s="33"/>
    </row>
    <row r="34" spans="2:49" ht="37" customHeight="1">
      <c r="B34" s="69"/>
      <c r="C34" s="69"/>
      <c r="D34" s="69"/>
      <c r="E34" s="69"/>
      <c r="F34" s="69"/>
      <c r="G34" s="69"/>
      <c r="H34" s="69"/>
      <c r="I34" s="70"/>
      <c r="J34" s="70"/>
      <c r="K34" s="70"/>
      <c r="L34" s="70"/>
      <c r="M34" s="70"/>
      <c r="O34" s="33"/>
      <c r="P34" s="33"/>
      <c r="Q34" s="109"/>
      <c r="R34" s="109">
        <v>12</v>
      </c>
      <c r="S34" s="110" t="s">
        <v>13</v>
      </c>
      <c r="T34" s="110">
        <v>148.5</v>
      </c>
      <c r="U34" s="111">
        <v>102.13</v>
      </c>
      <c r="V34" s="111">
        <v>315.31</v>
      </c>
      <c r="W34" s="42"/>
      <c r="X34" s="33"/>
      <c r="Y34" s="33"/>
      <c r="Z34" s="33"/>
      <c r="AA34" s="33"/>
      <c r="AB34" s="33"/>
      <c r="AC34" s="33"/>
      <c r="AD34" s="33"/>
      <c r="AE34" s="33"/>
      <c r="AF34" s="33"/>
      <c r="AG34" s="33"/>
      <c r="AH34" s="33"/>
      <c r="AI34" s="33"/>
      <c r="AJ34" s="33"/>
      <c r="AK34" s="33"/>
      <c r="AL34" s="33"/>
      <c r="AM34" s="33"/>
      <c r="AN34" s="33"/>
      <c r="AO34" s="33"/>
      <c r="AP34" s="33"/>
      <c r="AQ34" s="33"/>
      <c r="AR34" s="33"/>
      <c r="AS34" s="33"/>
    </row>
    <row r="35" spans="2:49" ht="27" customHeight="1">
      <c r="B35" s="131" t="s">
        <v>40</v>
      </c>
      <c r="C35" s="131"/>
      <c r="D35" s="131"/>
      <c r="E35" s="131"/>
      <c r="F35" s="131"/>
      <c r="G35" s="131"/>
      <c r="H35" s="131"/>
      <c r="I35" s="131"/>
      <c r="J35" s="131"/>
      <c r="K35" s="131"/>
      <c r="L35" s="131"/>
      <c r="M35" s="131"/>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row>
    <row r="36" spans="2:49" ht="19" customHeight="1">
      <c r="B36" s="59"/>
      <c r="C36" s="59"/>
      <c r="D36" s="59"/>
      <c r="E36" s="59"/>
      <c r="F36" s="59"/>
      <c r="G36" s="59"/>
      <c r="H36" s="60"/>
      <c r="I36" s="60"/>
      <c r="J36" s="60"/>
      <c r="K36" s="60"/>
      <c r="L36" s="60"/>
      <c r="M36" s="67"/>
      <c r="O36" s="33"/>
      <c r="P36" s="33"/>
      <c r="Q36" s="37" t="s">
        <v>51</v>
      </c>
      <c r="R36" s="41"/>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row>
    <row r="37" spans="2:49" ht="15" customHeight="1">
      <c r="B37" s="60"/>
      <c r="C37" s="60"/>
      <c r="D37" s="60"/>
      <c r="E37" s="115">
        <f>K24+K26+K28+K30+K32</f>
        <v>0</v>
      </c>
      <c r="F37" s="115"/>
      <c r="G37" s="64"/>
      <c r="H37" s="60"/>
      <c r="I37" s="115">
        <f>L24+L26+L28+L30+L32</f>
        <v>0</v>
      </c>
      <c r="J37" s="115"/>
      <c r="K37" s="60"/>
      <c r="L37" s="60"/>
      <c r="M37" s="68"/>
      <c r="O37" s="33"/>
      <c r="P37" s="33"/>
      <c r="Q37" s="37" t="b">
        <f>IF(F16=S23,1,IF(F16=S24,2,IF(F16=S25,3,IF(F16=S26,4,IF(F16=S27,5,IF(F16=S28,6,IF(F16=S29,7,IF(F16=S30,8,IF(F16=S31,9,IF(F16=S32,10,IF(F16=S33,11,IF(F16=S34,12))))))))))))</f>
        <v>0</v>
      </c>
      <c r="R37" s="41"/>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row>
    <row r="38" spans="2:49" ht="15" customHeight="1">
      <c r="B38" s="60"/>
      <c r="C38" s="60"/>
      <c r="D38" s="60"/>
      <c r="E38" s="115"/>
      <c r="F38" s="115"/>
      <c r="G38" s="65"/>
      <c r="H38" s="60"/>
      <c r="I38" s="115"/>
      <c r="J38" s="115"/>
      <c r="K38" s="60"/>
      <c r="L38" s="60"/>
      <c r="M38" s="68"/>
      <c r="O38" s="33"/>
      <c r="Q38" s="37" t="b">
        <f>IF(F18=S23,1,IF(F18=S24,2,IF(F18=S25,3,IF(F18=S26,4,IF(F18=S27,5,IF(F18=S28,6,IF(F18=S29,7,IF(F18=S30,8,IF(F18=S31,9,IF(F18=S32,10,IF(F18=S33,11,IF(F18=S34,12))))))))))))</f>
        <v>0</v>
      </c>
      <c r="R38" s="41"/>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row>
    <row r="39" spans="2:49" ht="15">
      <c r="B39" s="60"/>
      <c r="C39" s="60"/>
      <c r="D39" s="60"/>
      <c r="E39" s="112" t="s">
        <v>31</v>
      </c>
      <c r="F39" s="72"/>
      <c r="G39" s="66"/>
      <c r="H39" s="60"/>
      <c r="I39" s="112" t="s">
        <v>32</v>
      </c>
      <c r="J39" s="59"/>
      <c r="K39" s="60"/>
      <c r="L39" s="60"/>
      <c r="M39" s="68"/>
      <c r="O39" s="33"/>
      <c r="Q39" s="37" t="b">
        <f>IF(I16=S23,1,IF(I16=S24,2,IF(I16=S25,3,IF(I16=S26,4,IF(I16=S27,5,IF(I16=S28,6,IF(I16=S29,7,IF(I16=S30,8,IF(I16=S31,9,IF(I16=S32,10,IF(I16=S33,11,IF(I16=S34,12))))))))))))</f>
        <v>0</v>
      </c>
      <c r="R39" s="41"/>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row>
    <row r="40" spans="2:49" ht="24" customHeight="1">
      <c r="B40" s="61"/>
      <c r="C40" s="62"/>
      <c r="D40" s="62"/>
      <c r="E40" s="61"/>
      <c r="F40" s="63"/>
      <c r="G40" s="63"/>
      <c r="H40" s="63"/>
      <c r="I40" s="63"/>
      <c r="J40" s="63"/>
      <c r="K40" s="63"/>
      <c r="L40" s="63"/>
      <c r="M40" s="62"/>
      <c r="O40" s="33"/>
      <c r="Q40" s="37" t="b">
        <f>IF(I18=S23,1,IF(I18=S24,2,IF(I18=S25,3,IF(I18=S26,4,IF(I18=S27,5,IF(I18=S28,6,IF(I18=S29,7,IF(I18=S30,8,IF(I18=S31,9,IF(I18=S32,10,IF(I18=S33,11,IF(I18=S34,12))))))))))))</f>
        <v>0</v>
      </c>
      <c r="R40" s="41"/>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row>
    <row r="41" spans="2:49" ht="15" customHeight="1">
      <c r="B41" s="44"/>
      <c r="C41" s="44"/>
      <c r="D41" s="44"/>
      <c r="E41" s="44"/>
      <c r="F41" s="44"/>
      <c r="G41" s="44"/>
      <c r="H41" s="44"/>
      <c r="I41" s="44"/>
      <c r="J41" s="44"/>
      <c r="K41" s="44"/>
      <c r="L41" s="44"/>
      <c r="M41" s="45"/>
      <c r="O41" s="33"/>
      <c r="Q41" s="37" t="b">
        <f>IF(L16=S23,1,IF(L16=S24,2,IF(L16=S25,3,IF(L16=S26,4,IF(L16=S27,5,IF(L16=S28,6,IF(L16=S29,7,IF(L16=S30,8,IF(L16=S31,9,IF(L16=S32,10,IF(L16=S33,11,IF(L16=S34,12))))))))))))</f>
        <v>0</v>
      </c>
      <c r="R41" s="41"/>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row>
    <row r="42" spans="2:49" ht="15" customHeight="1">
      <c r="B42" s="88" t="s">
        <v>57</v>
      </c>
      <c r="C42" s="88"/>
      <c r="D42" s="89"/>
      <c r="E42" s="89"/>
      <c r="F42" s="50"/>
      <c r="G42" s="44"/>
      <c r="H42" s="49"/>
      <c r="I42" s="50"/>
      <c r="J42" s="50"/>
      <c r="K42" s="50"/>
      <c r="L42" s="50"/>
      <c r="M42" s="50"/>
      <c r="O42" s="33"/>
      <c r="Q42" s="37"/>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row>
    <row r="43" spans="2:49">
      <c r="B43" s="116" t="s">
        <v>33</v>
      </c>
      <c r="C43" s="116"/>
      <c r="D43" s="116"/>
      <c r="E43" s="116"/>
      <c r="F43" s="116"/>
      <c r="G43" s="117"/>
      <c r="H43" s="103" t="s">
        <v>36</v>
      </c>
      <c r="I43" s="103"/>
      <c r="J43" s="103"/>
      <c r="K43" s="103"/>
      <c r="L43" s="103"/>
      <c r="M43" s="50"/>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row>
    <row r="44" spans="2:49" ht="14" customHeight="1">
      <c r="B44" s="119" t="s">
        <v>41</v>
      </c>
      <c r="C44" s="119"/>
      <c r="D44" s="119"/>
      <c r="E44" s="119"/>
      <c r="F44" s="119"/>
      <c r="G44" s="47"/>
      <c r="H44" s="119" t="s">
        <v>43</v>
      </c>
      <c r="I44" s="119"/>
      <c r="J44" s="119"/>
      <c r="K44" s="119"/>
      <c r="L44" s="119"/>
      <c r="M44" s="50"/>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row>
    <row r="45" spans="2:49">
      <c r="B45" s="119"/>
      <c r="C45" s="119"/>
      <c r="D45" s="119"/>
      <c r="E45" s="119"/>
      <c r="F45" s="119"/>
      <c r="G45" s="47"/>
      <c r="H45" s="119"/>
      <c r="I45" s="119"/>
      <c r="J45" s="119"/>
      <c r="K45" s="119"/>
      <c r="L45" s="119"/>
      <c r="M45" s="50"/>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row>
    <row r="46" spans="2:49" ht="25.5" customHeight="1">
      <c r="B46" s="119"/>
      <c r="C46" s="119"/>
      <c r="D46" s="119"/>
      <c r="E46" s="119"/>
      <c r="F46" s="119"/>
      <c r="G46" s="47"/>
      <c r="H46" s="119"/>
      <c r="I46" s="119"/>
      <c r="J46" s="119"/>
      <c r="K46" s="119"/>
      <c r="L46" s="119"/>
      <c r="M46" s="50"/>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row>
    <row r="47" spans="2:49" ht="8.25" customHeight="1">
      <c r="B47" s="104"/>
      <c r="C47" s="104"/>
      <c r="D47" s="104"/>
      <c r="E47" s="104"/>
      <c r="F47" s="104"/>
      <c r="G47" s="47"/>
      <c r="H47" s="119"/>
      <c r="I47" s="119"/>
      <c r="J47" s="119"/>
      <c r="K47" s="119"/>
      <c r="L47" s="119"/>
      <c r="M47" s="50"/>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row>
    <row r="48" spans="2:49">
      <c r="B48" s="103" t="s">
        <v>34</v>
      </c>
      <c r="C48" s="50"/>
      <c r="D48" s="51"/>
      <c r="E48" s="51"/>
      <c r="F48" s="51"/>
      <c r="G48" s="45"/>
      <c r="H48" s="119"/>
      <c r="I48" s="119"/>
      <c r="J48" s="119"/>
      <c r="K48" s="119"/>
      <c r="L48" s="119"/>
      <c r="M48" s="50"/>
      <c r="N48" s="37"/>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7"/>
      <c r="AU48" s="37"/>
      <c r="AV48" s="37"/>
      <c r="AW48" s="37"/>
    </row>
    <row r="49" spans="2:49" ht="21" customHeight="1">
      <c r="B49" s="119" t="s">
        <v>42</v>
      </c>
      <c r="C49" s="119"/>
      <c r="D49" s="119"/>
      <c r="E49" s="119"/>
      <c r="F49" s="119"/>
      <c r="G49" s="45"/>
      <c r="H49" s="104"/>
      <c r="I49" s="104"/>
      <c r="J49" s="104"/>
      <c r="K49" s="104"/>
      <c r="L49" s="104"/>
      <c r="M49" s="50"/>
      <c r="N49" s="37"/>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7"/>
      <c r="AU49" s="37"/>
      <c r="AV49" s="37"/>
      <c r="AW49" s="37"/>
    </row>
    <row r="50" spans="2:49" ht="8.25" customHeight="1">
      <c r="B50" s="119"/>
      <c r="C50" s="119"/>
      <c r="D50" s="119"/>
      <c r="E50" s="119"/>
      <c r="F50" s="119"/>
      <c r="G50" s="45"/>
      <c r="H50" s="104"/>
      <c r="I50" s="104"/>
      <c r="J50" s="104"/>
      <c r="K50" s="104"/>
      <c r="L50" s="104"/>
      <c r="M50" s="50"/>
      <c r="N50" s="37"/>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7"/>
      <c r="AU50" s="37"/>
      <c r="AV50" s="37"/>
      <c r="AW50" s="37"/>
    </row>
    <row r="51" spans="2:49" ht="13.5" customHeight="1">
      <c r="B51" s="119"/>
      <c r="C51" s="119"/>
      <c r="D51" s="119"/>
      <c r="E51" s="119"/>
      <c r="F51" s="119"/>
      <c r="G51" s="45"/>
      <c r="H51" s="103" t="s">
        <v>37</v>
      </c>
      <c r="I51" s="103"/>
      <c r="J51" s="103"/>
      <c r="K51" s="103"/>
      <c r="L51" s="103"/>
      <c r="M51" s="52"/>
      <c r="N51" s="38"/>
      <c r="O51" s="39"/>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7"/>
      <c r="AU51" s="37"/>
      <c r="AV51" s="37"/>
      <c r="AW51" s="37"/>
    </row>
    <row r="52" spans="2:49" ht="14" customHeight="1">
      <c r="B52" s="119"/>
      <c r="C52" s="119"/>
      <c r="D52" s="119"/>
      <c r="E52" s="119"/>
      <c r="F52" s="119"/>
      <c r="G52" s="45"/>
      <c r="H52" s="119" t="s">
        <v>26</v>
      </c>
      <c r="I52" s="119"/>
      <c r="J52" s="119"/>
      <c r="K52" s="119"/>
      <c r="L52" s="119"/>
      <c r="M52" s="49"/>
      <c r="N52" s="36"/>
      <c r="O52" s="39"/>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7"/>
      <c r="AU52" s="37"/>
      <c r="AV52" s="37"/>
      <c r="AW52" s="37"/>
    </row>
    <row r="53" spans="2:49" ht="34" customHeight="1">
      <c r="B53" s="119"/>
      <c r="C53" s="119"/>
      <c r="D53" s="119"/>
      <c r="E53" s="119"/>
      <c r="F53" s="119"/>
      <c r="G53" s="44"/>
      <c r="H53" s="119"/>
      <c r="I53" s="119"/>
      <c r="J53" s="119"/>
      <c r="K53" s="119"/>
      <c r="L53" s="119"/>
      <c r="M53" s="53"/>
      <c r="N53" s="36"/>
      <c r="O53" s="36" t="s">
        <v>44</v>
      </c>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7"/>
      <c r="AU53" s="37"/>
      <c r="AV53" s="37"/>
      <c r="AW53" s="37"/>
    </row>
    <row r="54" spans="2:49">
      <c r="B54" s="48"/>
      <c r="C54" s="48"/>
      <c r="D54" s="48"/>
      <c r="E54" s="48"/>
      <c r="F54" s="48"/>
      <c r="G54" s="46"/>
      <c r="H54" s="120"/>
      <c r="I54" s="120"/>
      <c r="J54" s="120"/>
      <c r="K54" s="120"/>
      <c r="L54" s="120"/>
      <c r="M54" s="46"/>
      <c r="N54" s="36"/>
      <c r="O54" s="36" t="s">
        <v>45</v>
      </c>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7"/>
      <c r="AU54" s="37"/>
      <c r="AV54" s="37"/>
      <c r="AW54" s="37"/>
    </row>
    <row r="55" spans="2:49">
      <c r="B55" s="87"/>
      <c r="C55" s="87"/>
      <c r="D55" s="87"/>
      <c r="E55" s="87"/>
      <c r="F55" s="87"/>
      <c r="G55" s="87"/>
      <c r="H55" s="87"/>
      <c r="I55" s="87"/>
      <c r="J55" s="87"/>
      <c r="K55" s="87"/>
      <c r="L55" s="87"/>
      <c r="M55" s="87"/>
      <c r="N55" s="36"/>
      <c r="O55" s="36" t="s">
        <v>46</v>
      </c>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7"/>
      <c r="AU55" s="37"/>
      <c r="AV55" s="37"/>
      <c r="AW55" s="37"/>
    </row>
    <row r="56" spans="2:49">
      <c r="B56" s="54" t="s">
        <v>38</v>
      </c>
      <c r="C56" s="55"/>
      <c r="D56" s="55"/>
      <c r="E56" s="55"/>
      <c r="F56" s="55"/>
      <c r="G56" s="55"/>
      <c r="H56" s="55"/>
      <c r="I56" s="55"/>
      <c r="J56" s="55"/>
      <c r="K56" s="55"/>
      <c r="L56" s="55"/>
      <c r="M56" s="46"/>
      <c r="N56" s="36"/>
      <c r="O56" s="36" t="s">
        <v>47</v>
      </c>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7"/>
      <c r="AU56" s="37"/>
      <c r="AV56" s="37"/>
      <c r="AW56" s="37"/>
    </row>
    <row r="57" spans="2:49" ht="14" customHeight="1">
      <c r="B57" s="127" t="s">
        <v>62</v>
      </c>
      <c r="C57" s="127"/>
      <c r="D57" s="127"/>
      <c r="E57" s="127"/>
      <c r="F57" s="127"/>
      <c r="G57" s="127"/>
      <c r="H57" s="127"/>
      <c r="I57" s="127"/>
      <c r="J57" s="127"/>
      <c r="K57" s="127"/>
      <c r="L57" s="127"/>
      <c r="M57" s="44"/>
      <c r="N57" s="37"/>
      <c r="O57" s="36" t="s">
        <v>48</v>
      </c>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7"/>
      <c r="AU57" s="37"/>
      <c r="AV57" s="37"/>
      <c r="AW57" s="37"/>
    </row>
    <row r="58" spans="2:49" ht="15" customHeight="1">
      <c r="B58" s="127"/>
      <c r="C58" s="127"/>
      <c r="D58" s="127"/>
      <c r="E58" s="127"/>
      <c r="F58" s="127"/>
      <c r="G58" s="127"/>
      <c r="H58" s="127"/>
      <c r="I58" s="127"/>
      <c r="J58" s="127"/>
      <c r="K58" s="127"/>
      <c r="L58" s="127"/>
      <c r="M58" s="44"/>
      <c r="N58" s="37"/>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7"/>
      <c r="AU58" s="37"/>
      <c r="AV58" s="37"/>
      <c r="AW58" s="37"/>
    </row>
    <row r="59" spans="2:49" ht="14" customHeight="1">
      <c r="B59" s="126" t="s">
        <v>63</v>
      </c>
      <c r="C59" s="126"/>
      <c r="D59" s="126"/>
      <c r="E59" s="126"/>
      <c r="F59" s="126"/>
      <c r="G59" s="126"/>
      <c r="H59" s="126"/>
      <c r="I59" s="126"/>
      <c r="J59" s="126"/>
      <c r="K59" s="126"/>
      <c r="L59" s="126"/>
      <c r="M59" s="44"/>
      <c r="N59" s="37"/>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7"/>
      <c r="AU59" s="37"/>
      <c r="AV59" s="37"/>
      <c r="AW59" s="37"/>
    </row>
    <row r="60" spans="2:49">
      <c r="B60" s="126"/>
      <c r="C60" s="126"/>
      <c r="D60" s="126"/>
      <c r="E60" s="126"/>
      <c r="F60" s="126"/>
      <c r="G60" s="126"/>
      <c r="H60" s="126"/>
      <c r="I60" s="126"/>
      <c r="J60" s="126"/>
      <c r="K60" s="126"/>
      <c r="L60" s="126"/>
      <c r="M60" s="44"/>
      <c r="N60" s="37"/>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7"/>
      <c r="AU60" s="37"/>
      <c r="AV60" s="37"/>
      <c r="AW60" s="37"/>
    </row>
    <row r="61" spans="2:49">
      <c r="B61" s="56"/>
      <c r="C61" s="56"/>
      <c r="D61" s="56"/>
      <c r="E61" s="56"/>
      <c r="F61" s="56"/>
      <c r="G61" s="56"/>
      <c r="H61" s="56"/>
      <c r="I61" s="56"/>
      <c r="J61" s="56"/>
      <c r="K61" s="56"/>
      <c r="L61" s="57"/>
      <c r="M61" s="58"/>
      <c r="N61" s="36"/>
      <c r="O61" s="39"/>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7"/>
      <c r="AU61" s="37"/>
      <c r="AV61" s="37"/>
      <c r="AW61" s="37"/>
    </row>
    <row r="62" spans="2:49">
      <c r="M62" s="35"/>
      <c r="N62" s="36"/>
      <c r="O62" s="39"/>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7"/>
      <c r="AU62" s="37"/>
      <c r="AV62" s="37"/>
      <c r="AW62" s="37"/>
    </row>
    <row r="63" spans="2:49">
      <c r="M63" s="35"/>
      <c r="N63" s="36"/>
      <c r="O63" s="39"/>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7"/>
      <c r="AU63" s="37"/>
      <c r="AV63" s="37"/>
      <c r="AW63" s="37"/>
    </row>
    <row r="64" spans="2:49">
      <c r="N64" s="37"/>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7"/>
      <c r="AU64" s="37"/>
      <c r="AV64" s="37"/>
      <c r="AW64" s="37"/>
    </row>
    <row r="65" spans="14:49">
      <c r="N65" s="37"/>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7"/>
      <c r="AU65" s="37"/>
      <c r="AV65" s="37"/>
      <c r="AW65" s="37"/>
    </row>
    <row r="66" spans="14:49">
      <c r="N66" s="37"/>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7"/>
      <c r="AU66" s="37"/>
      <c r="AV66" s="37"/>
      <c r="AW66" s="37"/>
    </row>
    <row r="67" spans="14:49">
      <c r="N67" s="37"/>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7"/>
      <c r="AU67" s="37"/>
      <c r="AV67" s="37"/>
      <c r="AW67" s="37"/>
    </row>
    <row r="68" spans="14:49">
      <c r="N68" s="37"/>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7"/>
      <c r="AU68" s="37"/>
      <c r="AV68" s="37"/>
      <c r="AW68" s="37"/>
    </row>
    <row r="69" spans="14:49">
      <c r="N69" s="37"/>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7"/>
      <c r="AU69" s="37"/>
      <c r="AV69" s="37"/>
      <c r="AW69" s="37"/>
    </row>
    <row r="70" spans="14:49">
      <c r="N70" s="37"/>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7"/>
      <c r="AU70" s="37"/>
      <c r="AV70" s="37"/>
      <c r="AW70" s="37"/>
    </row>
    <row r="71" spans="14:49">
      <c r="N71" s="37"/>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7"/>
      <c r="AU71" s="37"/>
      <c r="AV71" s="37"/>
      <c r="AW71" s="37"/>
    </row>
    <row r="72" spans="14:49">
      <c r="N72" s="37"/>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7"/>
      <c r="AU72" s="37"/>
      <c r="AV72" s="37"/>
      <c r="AW72" s="37"/>
    </row>
    <row r="73" spans="14:49">
      <c r="N73" s="37"/>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7"/>
      <c r="AU73" s="37"/>
      <c r="AV73" s="37"/>
      <c r="AW73" s="37"/>
    </row>
    <row r="74" spans="14:49">
      <c r="N74" s="37"/>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7"/>
      <c r="AU74" s="37"/>
      <c r="AV74" s="37"/>
      <c r="AW74" s="37"/>
    </row>
    <row r="75" spans="14:49">
      <c r="N75" s="37"/>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7"/>
      <c r="AU75" s="37"/>
      <c r="AV75" s="37"/>
      <c r="AW75" s="37"/>
    </row>
    <row r="76" spans="14:49">
      <c r="N76" s="37"/>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7"/>
      <c r="AU76" s="37"/>
      <c r="AV76" s="37"/>
      <c r="AW76" s="37"/>
    </row>
    <row r="77" spans="14:49">
      <c r="N77" s="37"/>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7"/>
      <c r="AU77" s="37"/>
      <c r="AV77" s="37"/>
      <c r="AW77" s="37"/>
    </row>
    <row r="78" spans="14:49">
      <c r="N78" s="37"/>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7"/>
      <c r="AU78" s="37"/>
      <c r="AV78" s="37"/>
      <c r="AW78" s="37"/>
    </row>
    <row r="79" spans="14:49">
      <c r="N79" s="37"/>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7"/>
      <c r="AU79" s="37"/>
      <c r="AV79" s="37"/>
      <c r="AW79" s="37"/>
    </row>
    <row r="80" spans="14:49">
      <c r="N80" s="37"/>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7"/>
      <c r="AU80" s="37"/>
      <c r="AV80" s="37"/>
      <c r="AW80" s="37"/>
    </row>
    <row r="81" spans="14:49">
      <c r="N81" s="37"/>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7"/>
      <c r="AU81" s="37"/>
      <c r="AV81" s="37"/>
      <c r="AW81" s="37"/>
    </row>
    <row r="82" spans="14:49">
      <c r="N82" s="37"/>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7"/>
      <c r="AU82" s="37"/>
      <c r="AV82" s="37"/>
      <c r="AW82" s="37"/>
    </row>
    <row r="83" spans="14:49">
      <c r="N83" s="37"/>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7"/>
      <c r="AU83" s="37"/>
      <c r="AV83" s="37"/>
      <c r="AW83" s="37"/>
    </row>
    <row r="84" spans="14:49">
      <c r="N84" s="37"/>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7"/>
      <c r="AU84" s="37"/>
      <c r="AV84" s="37"/>
      <c r="AW84" s="37"/>
    </row>
    <row r="85" spans="14:49">
      <c r="N85" s="37"/>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7"/>
      <c r="AU85" s="37"/>
      <c r="AV85" s="37"/>
      <c r="AW85" s="37"/>
    </row>
    <row r="86" spans="14:49">
      <c r="N86" s="37"/>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7"/>
      <c r="AU86" s="37"/>
      <c r="AV86" s="37"/>
      <c r="AW86" s="37"/>
    </row>
    <row r="87" spans="14:49">
      <c r="N87" s="37"/>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7"/>
      <c r="AU87" s="37"/>
      <c r="AV87" s="37"/>
      <c r="AW87" s="37"/>
    </row>
    <row r="88" spans="14:49">
      <c r="N88" s="37"/>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7"/>
      <c r="AU88" s="37"/>
      <c r="AV88" s="37"/>
      <c r="AW88" s="37"/>
    </row>
    <row r="89" spans="14:49">
      <c r="N89" s="37"/>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7"/>
      <c r="AU89" s="37"/>
      <c r="AV89" s="37"/>
      <c r="AW89" s="37"/>
    </row>
    <row r="90" spans="14:49">
      <c r="N90" s="37"/>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7"/>
      <c r="AU90" s="37"/>
      <c r="AV90" s="37"/>
      <c r="AW90" s="37"/>
    </row>
    <row r="91" spans="14:49">
      <c r="N91" s="37"/>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7"/>
      <c r="AU91" s="37"/>
      <c r="AV91" s="37"/>
      <c r="AW91" s="37"/>
    </row>
    <row r="92" spans="14:49">
      <c r="N92" s="37"/>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7"/>
      <c r="AU92" s="37"/>
      <c r="AV92" s="37"/>
      <c r="AW92" s="37"/>
    </row>
    <row r="93" spans="14:49">
      <c r="N93" s="37"/>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7"/>
      <c r="AU93" s="37"/>
      <c r="AV93" s="37"/>
      <c r="AW93" s="37"/>
    </row>
    <row r="94" spans="14:49">
      <c r="N94" s="37"/>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7"/>
      <c r="AU94" s="37"/>
      <c r="AV94" s="37"/>
      <c r="AW94" s="37"/>
    </row>
    <row r="95" spans="14:49">
      <c r="N95" s="37"/>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7"/>
      <c r="AU95" s="37"/>
      <c r="AV95" s="37"/>
      <c r="AW95" s="37"/>
    </row>
    <row r="96" spans="14:49">
      <c r="N96" s="37"/>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7"/>
      <c r="AU96" s="37"/>
      <c r="AV96" s="37"/>
      <c r="AW96" s="37"/>
    </row>
    <row r="97" spans="14:49">
      <c r="N97" s="37"/>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7"/>
      <c r="AU97" s="37"/>
      <c r="AV97" s="37"/>
      <c r="AW97" s="37"/>
    </row>
    <row r="98" spans="14:49">
      <c r="N98" s="37"/>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7"/>
      <c r="AU98" s="37"/>
      <c r="AV98" s="37"/>
      <c r="AW98" s="37"/>
    </row>
    <row r="99" spans="14:49">
      <c r="N99" s="37"/>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7"/>
      <c r="AU99" s="37"/>
      <c r="AV99" s="37"/>
      <c r="AW99" s="37"/>
    </row>
    <row r="100" spans="14:49">
      <c r="N100" s="37"/>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7"/>
      <c r="AU100" s="37"/>
      <c r="AV100" s="37"/>
      <c r="AW100" s="37"/>
    </row>
    <row r="101" spans="14:49">
      <c r="N101" s="37"/>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7"/>
      <c r="AU101" s="37"/>
      <c r="AV101" s="37"/>
      <c r="AW101" s="37"/>
    </row>
    <row r="102" spans="14:49">
      <c r="N102" s="37"/>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7"/>
      <c r="AU102" s="37"/>
      <c r="AV102" s="37"/>
      <c r="AW102" s="37"/>
    </row>
    <row r="103" spans="14:49">
      <c r="N103" s="37"/>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7"/>
      <c r="AU103" s="37"/>
      <c r="AV103" s="37"/>
      <c r="AW103" s="37"/>
    </row>
    <row r="104" spans="14:49">
      <c r="N104" s="37"/>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7"/>
      <c r="AU104" s="37"/>
      <c r="AV104" s="37"/>
      <c r="AW104" s="37"/>
    </row>
    <row r="105" spans="14:49">
      <c r="N105" s="37"/>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7"/>
      <c r="AU105" s="37"/>
      <c r="AV105" s="37"/>
      <c r="AW105" s="37"/>
    </row>
    <row r="106" spans="14:49">
      <c r="N106" s="37"/>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7"/>
      <c r="AU106" s="37"/>
      <c r="AV106" s="37"/>
      <c r="AW106" s="37"/>
    </row>
    <row r="107" spans="14:49">
      <c r="N107" s="37"/>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7"/>
      <c r="AU107" s="37"/>
      <c r="AV107" s="37"/>
      <c r="AW107" s="37"/>
    </row>
    <row r="108" spans="14:49">
      <c r="N108" s="37"/>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7"/>
      <c r="AU108" s="37"/>
      <c r="AV108" s="37"/>
      <c r="AW108" s="37"/>
    </row>
    <row r="109" spans="14:49">
      <c r="N109" s="37"/>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7"/>
      <c r="AU109" s="37"/>
      <c r="AV109" s="37"/>
      <c r="AW109" s="37"/>
    </row>
    <row r="110" spans="14:49">
      <c r="N110" s="37"/>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7"/>
      <c r="AU110" s="37"/>
      <c r="AV110" s="37"/>
      <c r="AW110" s="37"/>
    </row>
    <row r="111" spans="14:49">
      <c r="N111" s="37"/>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7"/>
      <c r="AU111" s="37"/>
      <c r="AV111" s="37"/>
      <c r="AW111" s="37"/>
    </row>
    <row r="112" spans="14:49">
      <c r="N112" s="37"/>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7"/>
      <c r="AU112" s="37"/>
      <c r="AV112" s="37"/>
      <c r="AW112" s="37"/>
    </row>
    <row r="113" spans="14:49">
      <c r="N113" s="37"/>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7"/>
      <c r="AT113" s="37"/>
      <c r="AU113" s="37"/>
      <c r="AV113" s="37"/>
      <c r="AW113" s="37"/>
    </row>
    <row r="114" spans="14:49">
      <c r="N114" s="37"/>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7"/>
      <c r="AT114" s="37"/>
      <c r="AU114" s="37"/>
      <c r="AV114" s="37"/>
      <c r="AW114" s="37"/>
    </row>
    <row r="115" spans="14:49">
      <c r="N115" s="37"/>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7"/>
      <c r="AT115" s="37"/>
      <c r="AU115" s="37"/>
      <c r="AV115" s="37"/>
      <c r="AW115" s="37"/>
    </row>
    <row r="116" spans="14:49">
      <c r="N116" s="37"/>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7"/>
      <c r="AT116" s="37"/>
      <c r="AU116" s="37"/>
      <c r="AV116" s="37"/>
      <c r="AW116" s="37"/>
    </row>
    <row r="117" spans="14:49">
      <c r="N117" s="37"/>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7"/>
      <c r="AT117" s="37"/>
      <c r="AU117" s="37"/>
      <c r="AV117" s="37"/>
      <c r="AW117" s="37"/>
    </row>
    <row r="118" spans="14:49">
      <c r="N118" s="37"/>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S118" s="37"/>
      <c r="AT118" s="37"/>
      <c r="AU118" s="37"/>
      <c r="AV118" s="37"/>
      <c r="AW118" s="37"/>
    </row>
    <row r="119" spans="14:49">
      <c r="N119" s="37"/>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7"/>
      <c r="AT119" s="37"/>
      <c r="AU119" s="37"/>
      <c r="AV119" s="37"/>
      <c r="AW119" s="37"/>
    </row>
    <row r="120" spans="14:49">
      <c r="N120" s="37"/>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R120" s="33"/>
      <c r="AS120" s="37"/>
      <c r="AT120" s="37"/>
      <c r="AU120" s="37"/>
      <c r="AV120" s="37"/>
      <c r="AW120" s="37"/>
    </row>
    <row r="121" spans="14:49">
      <c r="N121" s="37"/>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7"/>
      <c r="AT121" s="37"/>
      <c r="AU121" s="37"/>
      <c r="AV121" s="37"/>
      <c r="AW121" s="37"/>
    </row>
    <row r="122" spans="14:49">
      <c r="N122" s="37"/>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7"/>
      <c r="AT122" s="37"/>
      <c r="AU122" s="37"/>
      <c r="AV122" s="37"/>
      <c r="AW122" s="37"/>
    </row>
    <row r="123" spans="14:49">
      <c r="N123" s="37"/>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7"/>
      <c r="AT123" s="37"/>
      <c r="AU123" s="37"/>
      <c r="AV123" s="37"/>
      <c r="AW123" s="37"/>
    </row>
    <row r="124" spans="14:49">
      <c r="N124" s="37"/>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7"/>
      <c r="AT124" s="37"/>
      <c r="AU124" s="37"/>
      <c r="AV124" s="37"/>
      <c r="AW124" s="37"/>
    </row>
    <row r="125" spans="14:49">
      <c r="N125" s="37"/>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7"/>
      <c r="AT125" s="37"/>
      <c r="AU125" s="37"/>
      <c r="AV125" s="37"/>
      <c r="AW125" s="37"/>
    </row>
    <row r="126" spans="14:49">
      <c r="N126" s="37"/>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7"/>
      <c r="AT126" s="37"/>
      <c r="AU126" s="37"/>
      <c r="AV126" s="37"/>
      <c r="AW126" s="37"/>
    </row>
    <row r="127" spans="14:49">
      <c r="N127" s="37"/>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7"/>
      <c r="AT127" s="37"/>
      <c r="AU127" s="37"/>
      <c r="AV127" s="37"/>
      <c r="AW127" s="37"/>
    </row>
    <row r="128" spans="14:49">
      <c r="N128" s="37"/>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7"/>
      <c r="AT128" s="37"/>
      <c r="AU128" s="37"/>
      <c r="AV128" s="37"/>
      <c r="AW128" s="37"/>
    </row>
    <row r="129" spans="14:49">
      <c r="N129" s="37"/>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7"/>
      <c r="AT129" s="37"/>
      <c r="AU129" s="37"/>
      <c r="AV129" s="37"/>
      <c r="AW129" s="37"/>
    </row>
    <row r="130" spans="14:49">
      <c r="N130" s="37"/>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7"/>
      <c r="AT130" s="37"/>
      <c r="AU130" s="37"/>
      <c r="AV130" s="37"/>
      <c r="AW130" s="37"/>
    </row>
    <row r="131" spans="14:49">
      <c r="N131" s="37"/>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7"/>
      <c r="AT131" s="37"/>
      <c r="AU131" s="37"/>
      <c r="AV131" s="37"/>
      <c r="AW131" s="37"/>
    </row>
    <row r="132" spans="14:49">
      <c r="N132" s="37"/>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7"/>
      <c r="AT132" s="37"/>
      <c r="AU132" s="37"/>
      <c r="AV132" s="37"/>
      <c r="AW132" s="37"/>
    </row>
    <row r="133" spans="14:49">
      <c r="N133" s="37"/>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7"/>
      <c r="AT133" s="37"/>
      <c r="AU133" s="37"/>
      <c r="AV133" s="37"/>
      <c r="AW133" s="37"/>
    </row>
    <row r="134" spans="14:49">
      <c r="N134" s="37"/>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7"/>
      <c r="AT134" s="37"/>
      <c r="AU134" s="37"/>
      <c r="AV134" s="37"/>
      <c r="AW134" s="37"/>
    </row>
    <row r="135" spans="14:49">
      <c r="N135" s="37"/>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7"/>
      <c r="AT135" s="37"/>
      <c r="AU135" s="37"/>
      <c r="AV135" s="37"/>
      <c r="AW135" s="37"/>
    </row>
    <row r="136" spans="14:49">
      <c r="N136" s="37"/>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7"/>
      <c r="AT136" s="37"/>
      <c r="AU136" s="37"/>
      <c r="AV136" s="37"/>
      <c r="AW136" s="37"/>
    </row>
    <row r="137" spans="14:49">
      <c r="N137" s="37"/>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7"/>
      <c r="AT137" s="37"/>
      <c r="AU137" s="37"/>
      <c r="AV137" s="37"/>
      <c r="AW137" s="37"/>
    </row>
    <row r="138" spans="14:49">
      <c r="N138" s="37"/>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7"/>
      <c r="AT138" s="37"/>
      <c r="AU138" s="37"/>
      <c r="AV138" s="37"/>
      <c r="AW138" s="37"/>
    </row>
    <row r="139" spans="14:49">
      <c r="N139" s="37"/>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7"/>
      <c r="AT139" s="37"/>
      <c r="AU139" s="37"/>
      <c r="AV139" s="37"/>
      <c r="AW139" s="37"/>
    </row>
    <row r="140" spans="14:49">
      <c r="N140" s="37"/>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7"/>
      <c r="AT140" s="37"/>
      <c r="AU140" s="37"/>
      <c r="AV140" s="37"/>
      <c r="AW140" s="37"/>
    </row>
    <row r="141" spans="14:49">
      <c r="N141" s="37"/>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7"/>
      <c r="AT141" s="37"/>
      <c r="AU141" s="37"/>
      <c r="AV141" s="37"/>
      <c r="AW141" s="37"/>
    </row>
    <row r="142" spans="14:49">
      <c r="N142" s="37"/>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7"/>
      <c r="AT142" s="37"/>
      <c r="AU142" s="37"/>
      <c r="AV142" s="37"/>
      <c r="AW142" s="37"/>
    </row>
    <row r="143" spans="14:49">
      <c r="N143" s="37"/>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c r="AS143" s="37"/>
      <c r="AT143" s="37"/>
      <c r="AU143" s="37"/>
      <c r="AV143" s="37"/>
      <c r="AW143" s="37"/>
    </row>
    <row r="144" spans="14:49">
      <c r="N144" s="37"/>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c r="AR144" s="33"/>
      <c r="AS144" s="37"/>
      <c r="AT144" s="37"/>
      <c r="AU144" s="37"/>
      <c r="AV144" s="37"/>
      <c r="AW144" s="37"/>
    </row>
    <row r="145" spans="14:49">
      <c r="N145" s="37"/>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7"/>
      <c r="AT145" s="37"/>
      <c r="AU145" s="37"/>
      <c r="AV145" s="37"/>
      <c r="AW145" s="37"/>
    </row>
    <row r="146" spans="14:49">
      <c r="N146" s="37"/>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7"/>
      <c r="AT146" s="37"/>
      <c r="AU146" s="37"/>
      <c r="AV146" s="37"/>
      <c r="AW146" s="37"/>
    </row>
    <row r="147" spans="14:49">
      <c r="N147" s="37"/>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7"/>
      <c r="AT147" s="37"/>
      <c r="AU147" s="37"/>
      <c r="AV147" s="37"/>
      <c r="AW147" s="37"/>
    </row>
    <row r="148" spans="14:49">
      <c r="N148" s="37"/>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7"/>
      <c r="AT148" s="37"/>
      <c r="AU148" s="37"/>
      <c r="AV148" s="37"/>
      <c r="AW148" s="37"/>
    </row>
    <row r="149" spans="14:49">
      <c r="N149" s="37"/>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7"/>
      <c r="AT149" s="37"/>
      <c r="AU149" s="37"/>
      <c r="AV149" s="37"/>
      <c r="AW149" s="37"/>
    </row>
    <row r="150" spans="14:49">
      <c r="N150" s="37"/>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7"/>
      <c r="AT150" s="37"/>
      <c r="AU150" s="37"/>
      <c r="AV150" s="37"/>
      <c r="AW150" s="37"/>
    </row>
    <row r="151" spans="14:49">
      <c r="N151" s="37"/>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7"/>
      <c r="AT151" s="37"/>
      <c r="AU151" s="37"/>
      <c r="AV151" s="37"/>
      <c r="AW151" s="37"/>
    </row>
    <row r="152" spans="14:49">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row>
    <row r="153" spans="14:49">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c r="AQ153" s="33"/>
      <c r="AR153" s="33"/>
    </row>
    <row r="154" spans="14:49">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c r="AQ154" s="33"/>
      <c r="AR154" s="33"/>
    </row>
    <row r="155" spans="14:49">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row>
    <row r="156" spans="14:49">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row>
    <row r="157" spans="14:49">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row>
    <row r="158" spans="14:49">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3"/>
      <c r="AR158" s="33"/>
    </row>
    <row r="159" spans="14:49">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row>
    <row r="160" spans="14:49">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c r="AR160" s="33"/>
    </row>
    <row r="161" spans="15:44">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row>
    <row r="162" spans="15:44">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row>
    <row r="163" spans="15:44">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row>
    <row r="164" spans="15:44">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row>
    <row r="165" spans="15:44">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row>
    <row r="166" spans="15:44">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row>
    <row r="167" spans="15:44">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row>
    <row r="168" spans="15:44">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row>
    <row r="169" spans="15:44">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c r="AO169" s="33"/>
      <c r="AP169" s="33"/>
      <c r="AQ169" s="33"/>
      <c r="AR169" s="33"/>
    </row>
    <row r="170" spans="15:44">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33"/>
      <c r="AO170" s="33"/>
      <c r="AP170" s="33"/>
      <c r="AQ170" s="33"/>
      <c r="AR170" s="33"/>
    </row>
    <row r="171" spans="15:44">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row>
    <row r="172" spans="15:44">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row>
    <row r="173" spans="15:44">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row>
    <row r="174" spans="15:44">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3"/>
      <c r="AR174" s="33"/>
    </row>
    <row r="175" spans="15:44">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c r="AP175" s="33"/>
      <c r="AQ175" s="33"/>
      <c r="AR175" s="33"/>
    </row>
    <row r="176" spans="15:44">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row>
    <row r="177" spans="15:44">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row>
    <row r="178" spans="15:44">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row>
    <row r="179" spans="15:44">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c r="AO179" s="33"/>
      <c r="AP179" s="33"/>
      <c r="AQ179" s="33"/>
      <c r="AR179" s="33"/>
    </row>
    <row r="180" spans="15:44">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c r="AO180" s="33"/>
      <c r="AP180" s="33"/>
      <c r="AQ180" s="33"/>
      <c r="AR180" s="33"/>
    </row>
    <row r="181" spans="15:44">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row>
    <row r="182" spans="15:44">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3"/>
      <c r="AR182" s="33"/>
    </row>
    <row r="183" spans="15:44">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row>
    <row r="184" spans="15:44">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3"/>
      <c r="AR184" s="33"/>
    </row>
    <row r="185" spans="15:44">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3"/>
      <c r="AR185" s="33"/>
    </row>
    <row r="186" spans="15:44">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3"/>
      <c r="AR186" s="33"/>
    </row>
    <row r="187" spans="15:44">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c r="AO187" s="33"/>
      <c r="AP187" s="33"/>
      <c r="AQ187" s="33"/>
      <c r="AR187" s="33"/>
    </row>
    <row r="188" spans="15:44">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3"/>
      <c r="AL188" s="33"/>
      <c r="AM188" s="33"/>
      <c r="AN188" s="33"/>
      <c r="AO188" s="33"/>
      <c r="AP188" s="33"/>
      <c r="AQ188" s="33"/>
      <c r="AR188" s="33"/>
    </row>
    <row r="189" spans="15:44">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c r="AL189" s="33"/>
      <c r="AM189" s="33"/>
      <c r="AN189" s="33"/>
      <c r="AO189" s="33"/>
      <c r="AP189" s="33"/>
      <c r="AQ189" s="33"/>
      <c r="AR189" s="33"/>
    </row>
    <row r="190" spans="15:44">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3"/>
      <c r="AR190" s="33"/>
    </row>
    <row r="191" spans="15:44">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33"/>
      <c r="AL191" s="33"/>
      <c r="AM191" s="33"/>
      <c r="AN191" s="33"/>
      <c r="AO191" s="33"/>
      <c r="AP191" s="33"/>
      <c r="AQ191" s="33"/>
      <c r="AR191" s="33"/>
    </row>
    <row r="192" spans="15:44">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3"/>
      <c r="AR192" s="33"/>
    </row>
    <row r="193" spans="15:44">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row>
    <row r="194" spans="15:44">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row>
    <row r="195" spans="15:44">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row>
    <row r="196" spans="15:44">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row>
    <row r="197" spans="15:44">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row>
    <row r="198" spans="15:44">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3"/>
      <c r="AR198" s="33"/>
    </row>
    <row r="199" spans="15:44">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3"/>
      <c r="AL199" s="33"/>
      <c r="AM199" s="33"/>
      <c r="AN199" s="33"/>
      <c r="AO199" s="33"/>
      <c r="AP199" s="33"/>
      <c r="AQ199" s="33"/>
      <c r="AR199" s="33"/>
    </row>
    <row r="200" spans="15:44">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c r="AP200" s="33"/>
      <c r="AQ200" s="33"/>
      <c r="AR200" s="33"/>
    </row>
    <row r="201" spans="15:44">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33"/>
      <c r="AL201" s="33"/>
      <c r="AM201" s="33"/>
      <c r="AN201" s="33"/>
      <c r="AO201" s="33"/>
      <c r="AP201" s="33"/>
      <c r="AQ201" s="33"/>
      <c r="AR201" s="33"/>
    </row>
    <row r="202" spans="15:44">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3"/>
      <c r="AL202" s="33"/>
      <c r="AM202" s="33"/>
      <c r="AN202" s="33"/>
      <c r="AO202" s="33"/>
      <c r="AP202" s="33"/>
      <c r="AQ202" s="33"/>
      <c r="AR202" s="33"/>
    </row>
    <row r="203" spans="15:44">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row>
    <row r="204" spans="15:44">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row>
    <row r="205" spans="15:44">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33"/>
      <c r="AL205" s="33"/>
      <c r="AM205" s="33"/>
      <c r="AN205" s="33"/>
      <c r="AO205" s="33"/>
      <c r="AP205" s="33"/>
      <c r="AQ205" s="33"/>
      <c r="AR205" s="33"/>
    </row>
    <row r="206" spans="15:44">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row>
    <row r="207" spans="15:44">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3"/>
      <c r="AL207" s="33"/>
      <c r="AM207" s="33"/>
      <c r="AN207" s="33"/>
      <c r="AO207" s="33"/>
      <c r="AP207" s="33"/>
      <c r="AQ207" s="33"/>
      <c r="AR207" s="33"/>
    </row>
    <row r="208" spans="15:44">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33"/>
      <c r="AL208" s="33"/>
      <c r="AM208" s="33"/>
      <c r="AN208" s="33"/>
      <c r="AO208" s="33"/>
      <c r="AP208" s="33"/>
      <c r="AQ208" s="33"/>
      <c r="AR208" s="33"/>
    </row>
    <row r="209" spans="15:44">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3"/>
      <c r="AL209" s="33"/>
      <c r="AM209" s="33"/>
      <c r="AN209" s="33"/>
      <c r="AO209" s="33"/>
      <c r="AP209" s="33"/>
      <c r="AQ209" s="33"/>
      <c r="AR209" s="33"/>
    </row>
    <row r="210" spans="15:44">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33"/>
      <c r="AL210" s="33"/>
      <c r="AM210" s="33"/>
      <c r="AN210" s="33"/>
      <c r="AO210" s="33"/>
      <c r="AP210" s="33"/>
      <c r="AQ210" s="33"/>
      <c r="AR210" s="33"/>
    </row>
    <row r="211" spans="15:44">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33"/>
      <c r="AL211" s="33"/>
      <c r="AM211" s="33"/>
      <c r="AN211" s="33"/>
      <c r="AO211" s="33"/>
      <c r="AP211" s="33"/>
      <c r="AQ211" s="33"/>
      <c r="AR211" s="33"/>
    </row>
    <row r="212" spans="15:44">
      <c r="O212" s="33"/>
      <c r="P212" s="33"/>
      <c r="Q212" s="33"/>
      <c r="R212" s="33"/>
      <c r="S212" s="33"/>
      <c r="T212" s="33"/>
      <c r="U212" s="33"/>
      <c r="V212" s="33"/>
      <c r="W212" s="33"/>
      <c r="X212" s="33"/>
      <c r="Y212" s="33"/>
      <c r="Z212" s="33"/>
      <c r="AA212" s="33"/>
      <c r="AB212" s="33"/>
      <c r="AC212" s="33"/>
      <c r="AD212" s="33"/>
      <c r="AE212" s="33"/>
      <c r="AF212" s="33"/>
      <c r="AG212" s="33"/>
      <c r="AH212" s="33"/>
      <c r="AI212" s="33"/>
      <c r="AJ212" s="33"/>
      <c r="AK212" s="33"/>
      <c r="AL212" s="33"/>
      <c r="AM212" s="33"/>
      <c r="AN212" s="33"/>
      <c r="AO212" s="33"/>
      <c r="AP212" s="33"/>
      <c r="AQ212" s="33"/>
      <c r="AR212" s="33"/>
    </row>
    <row r="213" spans="15:44">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3"/>
      <c r="AO213" s="33"/>
      <c r="AP213" s="33"/>
      <c r="AQ213" s="33"/>
      <c r="AR213" s="33"/>
    </row>
    <row r="214" spans="15:44">
      <c r="O214" s="33"/>
      <c r="P214" s="33"/>
      <c r="Q214" s="33"/>
      <c r="R214" s="33"/>
      <c r="S214" s="33"/>
      <c r="T214" s="33"/>
      <c r="U214" s="33"/>
      <c r="V214" s="33"/>
      <c r="W214" s="33"/>
      <c r="X214" s="33"/>
      <c r="Y214" s="33"/>
      <c r="Z214" s="33"/>
      <c r="AA214" s="33"/>
      <c r="AB214" s="33"/>
      <c r="AC214" s="33"/>
      <c r="AD214" s="33"/>
      <c r="AE214" s="33"/>
      <c r="AF214" s="33"/>
      <c r="AG214" s="33"/>
      <c r="AH214" s="33"/>
      <c r="AI214" s="33"/>
      <c r="AJ214" s="33"/>
      <c r="AK214" s="33"/>
      <c r="AL214" s="33"/>
      <c r="AM214" s="33"/>
      <c r="AN214" s="33"/>
      <c r="AO214" s="33"/>
      <c r="AP214" s="33"/>
      <c r="AQ214" s="33"/>
      <c r="AR214" s="33"/>
    </row>
    <row r="215" spans="15:44">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33"/>
      <c r="AL215" s="33"/>
      <c r="AM215" s="33"/>
      <c r="AN215" s="33"/>
      <c r="AO215" s="33"/>
      <c r="AP215" s="33"/>
      <c r="AQ215" s="33"/>
      <c r="AR215" s="33"/>
    </row>
    <row r="216" spans="15:44">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33"/>
      <c r="AL216" s="33"/>
      <c r="AM216" s="33"/>
      <c r="AN216" s="33"/>
      <c r="AO216" s="33"/>
      <c r="AP216" s="33"/>
      <c r="AQ216" s="33"/>
      <c r="AR216" s="33"/>
    </row>
    <row r="217" spans="15:44">
      <c r="O217" s="33"/>
      <c r="P217" s="33"/>
      <c r="Q217" s="33"/>
      <c r="R217" s="33"/>
      <c r="S217" s="33"/>
      <c r="T217" s="33"/>
      <c r="U217" s="33"/>
      <c r="V217" s="33"/>
      <c r="W217" s="33"/>
      <c r="X217" s="33"/>
      <c r="Y217" s="33"/>
      <c r="Z217" s="33"/>
      <c r="AA217" s="33"/>
      <c r="AB217" s="33"/>
      <c r="AC217" s="33"/>
      <c r="AD217" s="33"/>
      <c r="AE217" s="33"/>
      <c r="AF217" s="33"/>
      <c r="AG217" s="33"/>
      <c r="AH217" s="33"/>
      <c r="AI217" s="33"/>
      <c r="AJ217" s="33"/>
      <c r="AK217" s="33"/>
      <c r="AL217" s="33"/>
      <c r="AM217" s="33"/>
      <c r="AN217" s="33"/>
      <c r="AO217" s="33"/>
      <c r="AP217" s="33"/>
      <c r="AQ217" s="33"/>
      <c r="AR217" s="33"/>
    </row>
    <row r="218" spans="15:44">
      <c r="O218" s="33"/>
      <c r="P218" s="33"/>
      <c r="Q218" s="33"/>
      <c r="R218" s="33"/>
      <c r="S218" s="33"/>
      <c r="T218" s="33"/>
      <c r="U218" s="33"/>
      <c r="V218" s="33"/>
      <c r="W218" s="33"/>
      <c r="X218" s="33"/>
      <c r="Y218" s="33"/>
      <c r="Z218" s="33"/>
      <c r="AA218" s="33"/>
      <c r="AB218" s="33"/>
      <c r="AC218" s="33"/>
      <c r="AD218" s="33"/>
      <c r="AE218" s="33"/>
      <c r="AF218" s="33"/>
      <c r="AG218" s="33"/>
      <c r="AH218" s="33"/>
      <c r="AI218" s="33"/>
      <c r="AJ218" s="33"/>
      <c r="AK218" s="33"/>
      <c r="AL218" s="33"/>
      <c r="AM218" s="33"/>
      <c r="AN218" s="33"/>
      <c r="AO218" s="33"/>
      <c r="AP218" s="33"/>
      <c r="AQ218" s="33"/>
      <c r="AR218" s="33"/>
    </row>
    <row r="219" spans="15:44">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3"/>
      <c r="AR219" s="33"/>
    </row>
    <row r="220" spans="15:44">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3"/>
      <c r="AR220" s="33"/>
    </row>
    <row r="221" spans="15:44">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33"/>
      <c r="AL221" s="33"/>
      <c r="AM221" s="33"/>
      <c r="AN221" s="33"/>
      <c r="AO221" s="33"/>
      <c r="AP221" s="33"/>
      <c r="AQ221" s="33"/>
      <c r="AR221" s="33"/>
    </row>
    <row r="222" spans="15:44">
      <c r="O222" s="33"/>
      <c r="P222" s="33"/>
      <c r="Q222" s="33"/>
      <c r="R222" s="33"/>
      <c r="S222" s="33"/>
      <c r="T222" s="33"/>
      <c r="U222" s="33"/>
      <c r="V222" s="33"/>
      <c r="W222" s="33"/>
      <c r="X222" s="33"/>
      <c r="Y222" s="33"/>
      <c r="Z222" s="33"/>
      <c r="AA222" s="33"/>
      <c r="AB222" s="33"/>
      <c r="AC222" s="33"/>
      <c r="AD222" s="33"/>
      <c r="AE222" s="33"/>
      <c r="AF222" s="33"/>
      <c r="AG222" s="33"/>
      <c r="AH222" s="33"/>
      <c r="AI222" s="33"/>
      <c r="AJ222" s="33"/>
      <c r="AK222" s="33"/>
      <c r="AL222" s="33"/>
      <c r="AM222" s="33"/>
      <c r="AN222" s="33"/>
      <c r="AO222" s="33"/>
      <c r="AP222" s="33"/>
      <c r="AQ222" s="33"/>
      <c r="AR222" s="33"/>
    </row>
    <row r="223" spans="15:44">
      <c r="O223" s="33"/>
      <c r="P223" s="33"/>
      <c r="Q223" s="33"/>
      <c r="R223" s="33"/>
      <c r="S223" s="33"/>
      <c r="T223" s="33"/>
      <c r="U223" s="33"/>
      <c r="V223" s="33"/>
      <c r="W223" s="33"/>
      <c r="X223" s="33"/>
      <c r="Y223" s="33"/>
      <c r="Z223" s="33"/>
      <c r="AA223" s="33"/>
      <c r="AB223" s="33"/>
      <c r="AC223" s="33"/>
      <c r="AD223" s="33"/>
      <c r="AE223" s="33"/>
      <c r="AF223" s="33"/>
      <c r="AG223" s="33"/>
      <c r="AH223" s="33"/>
      <c r="AI223" s="33"/>
      <c r="AJ223" s="33"/>
      <c r="AK223" s="33"/>
      <c r="AL223" s="33"/>
      <c r="AM223" s="33"/>
      <c r="AN223" s="33"/>
      <c r="AO223" s="33"/>
      <c r="AP223" s="33"/>
      <c r="AQ223" s="33"/>
      <c r="AR223" s="33"/>
    </row>
    <row r="224" spans="15:44">
      <c r="O224" s="33"/>
      <c r="P224" s="33"/>
      <c r="Q224" s="33"/>
      <c r="R224" s="33"/>
      <c r="S224" s="33"/>
      <c r="T224" s="33"/>
      <c r="U224" s="33"/>
      <c r="V224" s="33"/>
      <c r="W224" s="33"/>
      <c r="X224" s="33"/>
      <c r="Y224" s="33"/>
      <c r="Z224" s="33"/>
      <c r="AA224" s="33"/>
      <c r="AB224" s="33"/>
      <c r="AC224" s="33"/>
      <c r="AD224" s="33"/>
      <c r="AE224" s="33"/>
      <c r="AF224" s="33"/>
      <c r="AG224" s="33"/>
      <c r="AH224" s="33"/>
      <c r="AI224" s="33"/>
      <c r="AJ224" s="33"/>
      <c r="AK224" s="33"/>
      <c r="AL224" s="33"/>
      <c r="AM224" s="33"/>
      <c r="AN224" s="33"/>
      <c r="AO224" s="33"/>
      <c r="AP224" s="33"/>
      <c r="AQ224" s="33"/>
      <c r="AR224" s="33"/>
    </row>
    <row r="225" spans="15:44">
      <c r="O225" s="33"/>
      <c r="P225" s="33"/>
      <c r="Q225" s="33"/>
      <c r="R225" s="33"/>
      <c r="S225" s="33"/>
      <c r="T225" s="33"/>
      <c r="U225" s="33"/>
      <c r="V225" s="33"/>
      <c r="W225" s="33"/>
      <c r="X225" s="33"/>
      <c r="Y225" s="33"/>
      <c r="Z225" s="33"/>
      <c r="AA225" s="33"/>
      <c r="AB225" s="33"/>
      <c r="AC225" s="33"/>
      <c r="AD225" s="33"/>
      <c r="AE225" s="33"/>
      <c r="AF225" s="33"/>
      <c r="AG225" s="33"/>
      <c r="AH225" s="33"/>
      <c r="AI225" s="33"/>
      <c r="AJ225" s="33"/>
      <c r="AK225" s="33"/>
      <c r="AL225" s="33"/>
      <c r="AM225" s="33"/>
      <c r="AN225" s="33"/>
      <c r="AO225" s="33"/>
      <c r="AP225" s="33"/>
      <c r="AQ225" s="33"/>
      <c r="AR225" s="33"/>
    </row>
    <row r="226" spans="15:44">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3"/>
      <c r="AL226" s="33"/>
      <c r="AM226" s="33"/>
      <c r="AN226" s="33"/>
      <c r="AO226" s="33"/>
      <c r="AP226" s="33"/>
      <c r="AQ226" s="33"/>
      <c r="AR226" s="33"/>
    </row>
    <row r="227" spans="15:44">
      <c r="O227" s="33"/>
      <c r="P227" s="33"/>
      <c r="Q227" s="33"/>
      <c r="R227" s="33"/>
      <c r="S227" s="33"/>
      <c r="T227" s="33"/>
      <c r="U227" s="33"/>
      <c r="V227" s="33"/>
      <c r="W227" s="33"/>
      <c r="X227" s="33"/>
      <c r="Y227" s="33"/>
      <c r="Z227" s="33"/>
      <c r="AA227" s="33"/>
      <c r="AB227" s="33"/>
      <c r="AC227" s="33"/>
      <c r="AD227" s="33"/>
      <c r="AE227" s="33"/>
      <c r="AF227" s="33"/>
      <c r="AG227" s="33"/>
      <c r="AH227" s="33"/>
      <c r="AI227" s="33"/>
      <c r="AJ227" s="33"/>
      <c r="AK227" s="33"/>
      <c r="AL227" s="33"/>
      <c r="AM227" s="33"/>
      <c r="AN227" s="33"/>
      <c r="AO227" s="33"/>
      <c r="AP227" s="33"/>
      <c r="AQ227" s="33"/>
      <c r="AR227" s="33"/>
    </row>
    <row r="228" spans="15:44">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33"/>
      <c r="AL228" s="33"/>
      <c r="AM228" s="33"/>
      <c r="AN228" s="33"/>
      <c r="AO228" s="33"/>
      <c r="AP228" s="33"/>
      <c r="AQ228" s="33"/>
      <c r="AR228" s="33"/>
    </row>
  </sheetData>
  <sheetProtection password="DDC4" sheet="1" objects="1" scenarios="1"/>
  <mergeCells count="26">
    <mergeCell ref="B10:M13"/>
    <mergeCell ref="B9:M9"/>
    <mergeCell ref="B59:L60"/>
    <mergeCell ref="B57:L58"/>
    <mergeCell ref="H44:L48"/>
    <mergeCell ref="B14:D14"/>
    <mergeCell ref="E14:M14"/>
    <mergeCell ref="K20:M20"/>
    <mergeCell ref="M22:M23"/>
    <mergeCell ref="B35:M35"/>
    <mergeCell ref="B16:C16"/>
    <mergeCell ref="B18:C18"/>
    <mergeCell ref="K22:K23"/>
    <mergeCell ref="L22:L23"/>
    <mergeCell ref="H21:J21"/>
    <mergeCell ref="B21:D21"/>
    <mergeCell ref="E37:F38"/>
    <mergeCell ref="I37:J38"/>
    <mergeCell ref="B43:G43"/>
    <mergeCell ref="B20:J20"/>
    <mergeCell ref="H52:L54"/>
    <mergeCell ref="B44:F46"/>
    <mergeCell ref="B49:F53"/>
    <mergeCell ref="E21:G21"/>
    <mergeCell ref="E22:E23"/>
    <mergeCell ref="G22:G23"/>
  </mergeCells>
  <conditionalFormatting sqref="D16">
    <cfRule type="expression" dxfId="20" priority="35">
      <formula>$D$16="Escolha aqui"</formula>
    </cfRule>
  </conditionalFormatting>
  <conditionalFormatting sqref="I18:J18">
    <cfRule type="expression" dxfId="19" priority="65">
      <formula>$D$16&lt;4</formula>
    </cfRule>
  </conditionalFormatting>
  <conditionalFormatting sqref="L16">
    <cfRule type="expression" dxfId="18" priority="68">
      <formula>OR(D16=5)</formula>
    </cfRule>
  </conditionalFormatting>
  <conditionalFormatting sqref="M16">
    <cfRule type="expression" dxfId="17" priority="67">
      <formula>$D$16&lt;5</formula>
    </cfRule>
    <cfRule type="expression" dxfId="16" priority="1">
      <formula>D16=5</formula>
    </cfRule>
  </conditionalFormatting>
  <conditionalFormatting sqref="I24">
    <cfRule type="expression" dxfId="15" priority="14">
      <formula>$G$16="Público"</formula>
    </cfRule>
  </conditionalFormatting>
  <conditionalFormatting sqref="I26">
    <cfRule type="expression" dxfId="14" priority="13">
      <formula>$G$18="Público"</formula>
    </cfRule>
  </conditionalFormatting>
  <conditionalFormatting sqref="I28">
    <cfRule type="expression" dxfId="13" priority="12">
      <formula>$J$16="Público"</formula>
    </cfRule>
  </conditionalFormatting>
  <conditionalFormatting sqref="I30">
    <cfRule type="expression" dxfId="12" priority="11">
      <formula>$J$18="Público"</formula>
    </cfRule>
  </conditionalFormatting>
  <conditionalFormatting sqref="I32">
    <cfRule type="expression" dxfId="11" priority="10">
      <formula>$M$16="Público"</formula>
    </cfRule>
  </conditionalFormatting>
  <conditionalFormatting sqref="F16 G16 F18 G18 I16 J16 I18 J18 L16 M16">
    <cfRule type="expression" dxfId="10" priority="9">
      <formula>$D$16="Escolha aqui"</formula>
    </cfRule>
  </conditionalFormatting>
  <conditionalFormatting sqref="F16">
    <cfRule type="expression" dxfId="9" priority="8">
      <formula>$D$16&lt;1</formula>
    </cfRule>
  </conditionalFormatting>
  <conditionalFormatting sqref="F16 G16">
    <cfRule type="expression" dxfId="8" priority="7">
      <formula>OR($D$16=1,$D$16=2,$D$16=3,$D$16=4,$D$16=5)</formula>
    </cfRule>
  </conditionalFormatting>
  <conditionalFormatting sqref="I16 J16">
    <cfRule type="expression" dxfId="7" priority="63">
      <formula>$D$16&lt;3</formula>
    </cfRule>
  </conditionalFormatting>
  <conditionalFormatting sqref="F18 G18">
    <cfRule type="expression" dxfId="6" priority="6">
      <formula>$D$16&lt;2</formula>
    </cfRule>
  </conditionalFormatting>
  <conditionalFormatting sqref="F18">
    <cfRule type="expression" dxfId="5" priority="5">
      <formula>OR(D16=2,D16=3,D16=4,D16=5)</formula>
    </cfRule>
  </conditionalFormatting>
  <conditionalFormatting sqref="G18">
    <cfRule type="expression" dxfId="4" priority="4">
      <formula>OR(D16=2,D16=3,D16=4,D16=5)</formula>
    </cfRule>
  </conditionalFormatting>
  <conditionalFormatting sqref="I16">
    <cfRule type="expression" dxfId="3" priority="64">
      <formula>OR(D16=3,D16=4,D16=5)</formula>
    </cfRule>
  </conditionalFormatting>
  <conditionalFormatting sqref="J16">
    <cfRule type="expression" dxfId="2" priority="3">
      <formula>OR(D16=3,D16=4,D16=5)</formula>
    </cfRule>
  </conditionalFormatting>
  <conditionalFormatting sqref="I18">
    <cfRule type="expression" dxfId="1" priority="66">
      <formula>OR(D16=4,D16=5)</formula>
    </cfRule>
  </conditionalFormatting>
  <conditionalFormatting sqref="J18">
    <cfRule type="expression" dxfId="0" priority="2">
      <formula>OR(D16=4,D16=5)</formula>
    </cfRule>
  </conditionalFormatting>
  <dataValidations count="3">
    <dataValidation type="list" allowBlank="1" showInputMessage="1" showErrorMessage="1" sqref="M16 G16 G18 J18 J16">
      <formula1>"Público, Privado"</formula1>
    </dataValidation>
    <dataValidation type="list" allowBlank="1" showInputMessage="1" showErrorMessage="1" sqref="D16">
      <formula1>$Q$23:$Q$28</formula1>
    </dataValidation>
    <dataValidation type="list" allowBlank="1" showInputMessage="1" showErrorMessage="1" sqref="F16 F18 I16 I18 L16">
      <formula1>$S$23:$S$34</formula1>
    </dataValidation>
  </dataValidations>
  <pageMargins left="0.7" right="0.7" top="0.75" bottom="0.75" header="0.3" footer="0.3"/>
  <pageSetup paperSize="9" orientation="portrait"/>
  <ignoredErrors>
    <ignoredError sqref="Q37:Q41" emptyCellReference="1"/>
  </ignoredError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5"/>
  <sheetViews>
    <sheetView workbookViewId="0">
      <selection activeCell="H16" sqref="H16"/>
    </sheetView>
  </sheetViews>
  <sheetFormatPr baseColWidth="10" defaultColWidth="8.83203125" defaultRowHeight="14" x14ac:dyDescent="0"/>
  <cols>
    <col min="5" max="5" width="11.5" customWidth="1"/>
    <col min="6" max="6" width="20.83203125" customWidth="1"/>
    <col min="7" max="7" width="22.5" customWidth="1"/>
    <col min="8" max="8" width="19.33203125" customWidth="1"/>
    <col min="9" max="9" width="11.83203125" customWidth="1"/>
    <col min="10" max="10" width="17.5" customWidth="1"/>
    <col min="11" max="11" width="16.1640625" customWidth="1"/>
  </cols>
  <sheetData>
    <row r="2" spans="2:12">
      <c r="B2" s="6" t="s">
        <v>1</v>
      </c>
      <c r="C2" s="1"/>
      <c r="E2" s="10"/>
      <c r="F2" s="11" t="s">
        <v>28</v>
      </c>
      <c r="G2" s="11"/>
      <c r="H2" s="12"/>
      <c r="I2" s="8"/>
      <c r="J2" s="8"/>
      <c r="K2" s="8"/>
      <c r="L2" s="9"/>
    </row>
    <row r="3" spans="2:12">
      <c r="B3" s="2" t="s">
        <v>2</v>
      </c>
      <c r="C3" s="2">
        <v>25.5</v>
      </c>
      <c r="E3" s="10"/>
      <c r="F3" s="13" t="s">
        <v>15</v>
      </c>
      <c r="G3" s="13" t="s">
        <v>16</v>
      </c>
      <c r="H3" s="14"/>
    </row>
    <row r="4" spans="2:12">
      <c r="B4" s="2" t="s">
        <v>3</v>
      </c>
      <c r="C4" s="2">
        <v>27.6</v>
      </c>
      <c r="E4" s="24" t="s">
        <v>17</v>
      </c>
      <c r="F4" s="25">
        <v>20.12</v>
      </c>
      <c r="G4" s="25">
        <v>228.45</v>
      </c>
      <c r="H4" s="15"/>
    </row>
    <row r="5" spans="2:12">
      <c r="B5" s="2" t="s">
        <v>4</v>
      </c>
      <c r="C5" s="2">
        <v>40.700000000000003</v>
      </c>
      <c r="E5" s="26" t="s">
        <v>18</v>
      </c>
      <c r="F5" s="27">
        <v>38.840000000000003</v>
      </c>
      <c r="G5" s="27">
        <v>290.89999999999998</v>
      </c>
      <c r="H5" s="16"/>
    </row>
    <row r="6" spans="2:12">
      <c r="B6" s="2" t="s">
        <v>5</v>
      </c>
      <c r="C6" s="2">
        <v>44.8</v>
      </c>
      <c r="E6" s="28" t="s">
        <v>19</v>
      </c>
      <c r="F6" s="29">
        <v>50.9</v>
      </c>
      <c r="G6" s="29">
        <v>308.19</v>
      </c>
      <c r="H6" s="15"/>
    </row>
    <row r="7" spans="2:12">
      <c r="B7" s="3" t="s">
        <v>6</v>
      </c>
      <c r="C7" s="3">
        <v>151.5</v>
      </c>
      <c r="E7" s="5" t="s">
        <v>27</v>
      </c>
      <c r="F7" s="30">
        <v>106.38</v>
      </c>
      <c r="G7" s="30">
        <v>382.15</v>
      </c>
      <c r="H7" s="17"/>
    </row>
    <row r="8" spans="2:12">
      <c r="B8" s="3" t="s">
        <v>7</v>
      </c>
      <c r="C8" s="3">
        <v>111.9</v>
      </c>
      <c r="E8" s="18"/>
      <c r="F8" s="19"/>
      <c r="G8" s="19"/>
      <c r="H8" s="9"/>
    </row>
    <row r="9" spans="2:12">
      <c r="B9" s="4" t="s">
        <v>8</v>
      </c>
      <c r="C9" s="4">
        <v>258.10000000000002</v>
      </c>
      <c r="E9" s="20" t="s">
        <v>20</v>
      </c>
      <c r="F9" s="8"/>
      <c r="G9" s="8"/>
      <c r="H9" s="15"/>
    </row>
    <row r="10" spans="2:12">
      <c r="B10" s="4" t="s">
        <v>9</v>
      </c>
      <c r="C10" s="4">
        <v>153.19999999999999</v>
      </c>
      <c r="H10" s="16"/>
    </row>
    <row r="11" spans="2:12">
      <c r="B11" s="4" t="s">
        <v>10</v>
      </c>
      <c r="C11" s="4">
        <v>155.9</v>
      </c>
      <c r="H11" s="15"/>
    </row>
    <row r="12" spans="2:12">
      <c r="B12" s="5" t="s">
        <v>11</v>
      </c>
      <c r="C12" s="5">
        <v>182.9</v>
      </c>
    </row>
    <row r="13" spans="2:12">
      <c r="B13" s="5" t="s">
        <v>12</v>
      </c>
      <c r="C13" s="5">
        <v>194.3</v>
      </c>
      <c r="E13" s="21" t="s">
        <v>21</v>
      </c>
      <c r="F13" s="21"/>
    </row>
    <row r="14" spans="2:12">
      <c r="B14" s="5" t="s">
        <v>13</v>
      </c>
      <c r="C14" s="5">
        <v>147.19999999999999</v>
      </c>
      <c r="E14" s="7" t="s">
        <v>17</v>
      </c>
      <c r="F14" s="7" t="s">
        <v>18</v>
      </c>
      <c r="G14" s="7" t="s">
        <v>19</v>
      </c>
      <c r="H14" s="7" t="s">
        <v>22</v>
      </c>
    </row>
    <row r="15" spans="2:12" ht="231">
      <c r="E15" s="22" t="s">
        <v>23</v>
      </c>
      <c r="F15" s="22" t="s">
        <v>24</v>
      </c>
      <c r="G15" s="22" t="s">
        <v>25</v>
      </c>
      <c r="H15" s="23" t="s">
        <v>26</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Simulador</vt:lpstr>
      <vt:lpstr>Folha2</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Angela Gomes</dc:creator>
  <cp:keywords/>
  <dc:description/>
  <cp:lastModifiedBy>N S</cp:lastModifiedBy>
  <dcterms:created xsi:type="dcterms:W3CDTF">2016-08-05T09:53:30Z</dcterms:created>
  <dcterms:modified xsi:type="dcterms:W3CDTF">2017-08-31T10:42:49Z</dcterms:modified>
  <cp:category/>
</cp:coreProperties>
</file>