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209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nunosilvanew/Desktop/"/>
    </mc:Choice>
  </mc:AlternateContent>
  <workbookProtection workbookPassword="E872" lockStructure="1"/>
  <bookViews>
    <workbookView xWindow="0" yWindow="460" windowWidth="28200" windowHeight="17420" tabRatio="500"/>
  </bookViews>
  <sheets>
    <sheet name="SIMULADOR POUPANÇA Ei" sheetId="1" r:id="rId1"/>
  </sheets>
  <calcPr calcId="150001" concurrentCalc="0"/>
  <webPublishing allowPng="1" targetScreenSize="1024x768" dpi="72" codePage="1000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5" i="1" l="1"/>
  <c r="D27" i="1"/>
  <c r="E44" i="1"/>
  <c r="E49" i="1"/>
  <c r="F49" i="1"/>
  <c r="F50" i="1"/>
  <c r="F51" i="1"/>
  <c r="F52" i="1"/>
  <c r="F53" i="1"/>
  <c r="F54" i="1"/>
  <c r="F55" i="1"/>
  <c r="F56" i="1"/>
  <c r="F57" i="1"/>
  <c r="F58" i="1"/>
  <c r="F59" i="1"/>
  <c r="F60" i="1"/>
  <c r="G60" i="1"/>
  <c r="H47" i="1"/>
  <c r="H60" i="1"/>
  <c r="I60" i="1"/>
  <c r="J60" i="1"/>
  <c r="F61" i="1"/>
  <c r="F62" i="1"/>
  <c r="F63" i="1"/>
  <c r="F64" i="1"/>
  <c r="F65" i="1"/>
  <c r="F66" i="1"/>
  <c r="F67" i="1"/>
  <c r="F68" i="1"/>
  <c r="F69" i="1"/>
  <c r="F70" i="1"/>
  <c r="F71" i="1"/>
  <c r="F72" i="1"/>
  <c r="G72" i="1"/>
  <c r="H72" i="1"/>
  <c r="I72" i="1"/>
  <c r="J72" i="1"/>
  <c r="F73" i="1"/>
  <c r="F74" i="1"/>
  <c r="F75" i="1"/>
  <c r="F76" i="1"/>
  <c r="F77" i="1"/>
  <c r="F78" i="1"/>
  <c r="F79" i="1"/>
  <c r="F80" i="1"/>
  <c r="F81" i="1"/>
  <c r="F82" i="1"/>
  <c r="F83" i="1"/>
  <c r="F84" i="1"/>
  <c r="G84" i="1"/>
  <c r="H84" i="1"/>
  <c r="I84" i="1"/>
  <c r="J84" i="1"/>
  <c r="F85" i="1"/>
  <c r="F86" i="1"/>
  <c r="F87" i="1"/>
  <c r="F88" i="1"/>
  <c r="F89" i="1"/>
  <c r="F90" i="1"/>
  <c r="F91" i="1"/>
  <c r="F92" i="1"/>
  <c r="F93" i="1"/>
  <c r="F94" i="1"/>
  <c r="F95" i="1"/>
  <c r="F96" i="1"/>
  <c r="G96" i="1"/>
  <c r="H96" i="1"/>
  <c r="I96" i="1"/>
  <c r="J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G108" i="1"/>
  <c r="H108" i="1"/>
  <c r="I108" i="1"/>
  <c r="J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G120" i="1"/>
  <c r="H120" i="1"/>
  <c r="I120" i="1"/>
  <c r="J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G132" i="1"/>
  <c r="H132" i="1"/>
  <c r="I132" i="1"/>
  <c r="J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G144" i="1"/>
  <c r="H144" i="1"/>
  <c r="I144" i="1"/>
  <c r="J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G156" i="1"/>
  <c r="H156" i="1"/>
  <c r="I156" i="1"/>
  <c r="J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G168" i="1"/>
  <c r="H168" i="1"/>
  <c r="I168" i="1"/>
  <c r="J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G180" i="1"/>
  <c r="H180" i="1"/>
  <c r="I180" i="1"/>
  <c r="J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G192" i="1"/>
  <c r="H192" i="1"/>
  <c r="I192" i="1"/>
  <c r="J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G204" i="1"/>
  <c r="H204" i="1"/>
  <c r="I204" i="1"/>
  <c r="J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G216" i="1"/>
  <c r="H216" i="1"/>
  <c r="I216" i="1"/>
  <c r="J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G228" i="1"/>
  <c r="H228" i="1"/>
  <c r="I228" i="1"/>
  <c r="J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G240" i="1"/>
  <c r="H240" i="1"/>
  <c r="I240" i="1"/>
  <c r="J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G252" i="1"/>
  <c r="H252" i="1"/>
  <c r="I252" i="1"/>
  <c r="J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G264" i="1"/>
  <c r="H264" i="1"/>
  <c r="I264" i="1"/>
  <c r="J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G276" i="1"/>
  <c r="H276" i="1"/>
  <c r="I276" i="1"/>
  <c r="J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G288" i="1"/>
  <c r="H288" i="1"/>
  <c r="I288" i="1"/>
  <c r="J288" i="1"/>
  <c r="P67" i="1"/>
  <c r="G43" i="1"/>
  <c r="E43" i="1"/>
  <c r="B49" i="1"/>
  <c r="B50" i="1"/>
  <c r="B51" i="1"/>
  <c r="B52" i="1"/>
  <c r="B53" i="1"/>
  <c r="B54" i="1"/>
  <c r="B55" i="1"/>
  <c r="B56" i="1"/>
  <c r="B57" i="1"/>
  <c r="B58" i="1"/>
  <c r="B59" i="1"/>
  <c r="B61" i="1"/>
  <c r="B62" i="1"/>
  <c r="B63" i="1"/>
  <c r="B64" i="1"/>
  <c r="B65" i="1"/>
  <c r="B66" i="1"/>
  <c r="B67" i="1"/>
  <c r="B68" i="1"/>
  <c r="B69" i="1"/>
  <c r="B70" i="1"/>
  <c r="B71" i="1"/>
  <c r="B73" i="1"/>
  <c r="B74" i="1"/>
  <c r="B75" i="1"/>
  <c r="B76" i="1"/>
  <c r="B77" i="1"/>
  <c r="B78" i="1"/>
  <c r="B79" i="1"/>
  <c r="B80" i="1"/>
  <c r="B81" i="1"/>
  <c r="B82" i="1"/>
  <c r="B83" i="1"/>
  <c r="B85" i="1"/>
  <c r="B86" i="1"/>
  <c r="B87" i="1"/>
  <c r="B88" i="1"/>
  <c r="B89" i="1"/>
  <c r="B90" i="1"/>
  <c r="B91" i="1"/>
  <c r="B92" i="1"/>
  <c r="B93" i="1"/>
  <c r="B94" i="1"/>
  <c r="B95" i="1"/>
  <c r="B97" i="1"/>
  <c r="B98" i="1"/>
  <c r="B99" i="1"/>
  <c r="B100" i="1"/>
  <c r="B101" i="1"/>
  <c r="B102" i="1"/>
  <c r="B103" i="1"/>
  <c r="B104" i="1"/>
  <c r="B105" i="1"/>
  <c r="B106" i="1"/>
  <c r="B107" i="1"/>
  <c r="P52" i="1"/>
  <c r="B109" i="1"/>
  <c r="B110" i="1"/>
  <c r="B111" i="1"/>
  <c r="B112" i="1"/>
  <c r="B113" i="1"/>
  <c r="B114" i="1"/>
  <c r="B115" i="1"/>
  <c r="B116" i="1"/>
  <c r="B117" i="1"/>
  <c r="B118" i="1"/>
  <c r="B119" i="1"/>
  <c r="B121" i="1"/>
  <c r="B122" i="1"/>
  <c r="B123" i="1"/>
  <c r="B124" i="1"/>
  <c r="B125" i="1"/>
  <c r="B126" i="1"/>
  <c r="B127" i="1"/>
  <c r="B128" i="1"/>
  <c r="B129" i="1"/>
  <c r="B130" i="1"/>
  <c r="B131" i="1"/>
  <c r="B133" i="1"/>
  <c r="B134" i="1"/>
  <c r="B135" i="1"/>
  <c r="B136" i="1"/>
  <c r="B137" i="1"/>
  <c r="B138" i="1"/>
  <c r="B139" i="1"/>
  <c r="B140" i="1"/>
  <c r="B141" i="1"/>
  <c r="B142" i="1"/>
  <c r="B143" i="1"/>
  <c r="B145" i="1"/>
  <c r="B146" i="1"/>
  <c r="B147" i="1"/>
  <c r="B148" i="1"/>
  <c r="B149" i="1"/>
  <c r="B150" i="1"/>
  <c r="B151" i="1"/>
  <c r="B152" i="1"/>
  <c r="B153" i="1"/>
  <c r="B154" i="1"/>
  <c r="B155" i="1"/>
  <c r="P56" i="1"/>
  <c r="L12" i="1"/>
  <c r="B157" i="1"/>
  <c r="B158" i="1"/>
  <c r="B159" i="1"/>
  <c r="B160" i="1"/>
  <c r="B161" i="1"/>
  <c r="B162" i="1"/>
  <c r="B163" i="1"/>
  <c r="B164" i="1"/>
  <c r="B165" i="1"/>
  <c r="B166" i="1"/>
  <c r="B167" i="1"/>
  <c r="B169" i="1"/>
  <c r="B170" i="1"/>
  <c r="B171" i="1"/>
  <c r="B172" i="1"/>
  <c r="B173" i="1"/>
  <c r="B174" i="1"/>
  <c r="B175" i="1"/>
  <c r="B176" i="1"/>
  <c r="B177" i="1"/>
  <c r="B178" i="1"/>
  <c r="B179" i="1"/>
  <c r="B181" i="1"/>
  <c r="B182" i="1"/>
  <c r="B183" i="1"/>
  <c r="B184" i="1"/>
  <c r="B185" i="1"/>
  <c r="B186" i="1"/>
  <c r="B187" i="1"/>
  <c r="B188" i="1"/>
  <c r="B189" i="1"/>
  <c r="B190" i="1"/>
  <c r="B191" i="1"/>
  <c r="B193" i="1"/>
  <c r="B194" i="1"/>
  <c r="B195" i="1"/>
  <c r="B196" i="1"/>
  <c r="B197" i="1"/>
  <c r="B198" i="1"/>
  <c r="B199" i="1"/>
  <c r="B200" i="1"/>
  <c r="B201" i="1"/>
  <c r="B202" i="1"/>
  <c r="B203" i="1"/>
  <c r="B205" i="1"/>
  <c r="B206" i="1"/>
  <c r="B207" i="1"/>
  <c r="B208" i="1"/>
  <c r="B209" i="1"/>
  <c r="B210" i="1"/>
  <c r="B211" i="1"/>
  <c r="B212" i="1"/>
  <c r="B213" i="1"/>
  <c r="B214" i="1"/>
  <c r="B215" i="1"/>
  <c r="P61" i="1"/>
  <c r="P60" i="1"/>
  <c r="P59" i="1"/>
  <c r="P58" i="1"/>
  <c r="P57" i="1"/>
  <c r="B217" i="1"/>
  <c r="B218" i="1"/>
  <c r="B219" i="1"/>
  <c r="B220" i="1"/>
  <c r="B221" i="1"/>
  <c r="B222" i="1"/>
  <c r="B223" i="1"/>
  <c r="B224" i="1"/>
  <c r="B225" i="1"/>
  <c r="B226" i="1"/>
  <c r="B227" i="1"/>
  <c r="B229" i="1"/>
  <c r="B230" i="1"/>
  <c r="B231" i="1"/>
  <c r="B232" i="1"/>
  <c r="B233" i="1"/>
  <c r="B234" i="1"/>
  <c r="B235" i="1"/>
  <c r="B236" i="1"/>
  <c r="B237" i="1"/>
  <c r="B238" i="1"/>
  <c r="B239" i="1"/>
  <c r="P63" i="1"/>
  <c r="P62" i="1"/>
  <c r="P55" i="1"/>
  <c r="B241" i="1"/>
  <c r="B242" i="1"/>
  <c r="B243" i="1"/>
  <c r="B244" i="1"/>
  <c r="B245" i="1"/>
  <c r="B246" i="1"/>
  <c r="B247" i="1"/>
  <c r="B248" i="1"/>
  <c r="B249" i="1"/>
  <c r="B250" i="1"/>
  <c r="B251" i="1"/>
  <c r="B253" i="1"/>
  <c r="B254" i="1"/>
  <c r="B255" i="1"/>
  <c r="B256" i="1"/>
  <c r="B257" i="1"/>
  <c r="B258" i="1"/>
  <c r="B259" i="1"/>
  <c r="B260" i="1"/>
  <c r="B261" i="1"/>
  <c r="B262" i="1"/>
  <c r="B263" i="1"/>
  <c r="B265" i="1"/>
  <c r="B266" i="1"/>
  <c r="B267" i="1"/>
  <c r="B268" i="1"/>
  <c r="B269" i="1"/>
  <c r="B270" i="1"/>
  <c r="B271" i="1"/>
  <c r="B272" i="1"/>
  <c r="B273" i="1"/>
  <c r="B274" i="1"/>
  <c r="B275" i="1"/>
  <c r="B277" i="1"/>
  <c r="B278" i="1"/>
  <c r="B279" i="1"/>
  <c r="B280" i="1"/>
  <c r="B281" i="1"/>
  <c r="B282" i="1"/>
  <c r="B283" i="1"/>
  <c r="B284" i="1"/>
  <c r="B285" i="1"/>
  <c r="B286" i="1"/>
  <c r="B287" i="1"/>
  <c r="P66" i="1"/>
  <c r="P65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B288" i="1"/>
  <c r="B276" i="1"/>
  <c r="B264" i="1"/>
  <c r="P64" i="1"/>
  <c r="Q35" i="1"/>
  <c r="P54" i="1"/>
  <c r="P53" i="1"/>
  <c r="P51" i="1"/>
  <c r="P50" i="1"/>
  <c r="P49" i="1"/>
  <c r="P48" i="1"/>
  <c r="B252" i="1"/>
  <c r="B240" i="1"/>
  <c r="B228" i="1"/>
  <c r="B216" i="1"/>
  <c r="B204" i="1"/>
  <c r="B192" i="1"/>
  <c r="B180" i="1"/>
  <c r="B168" i="1"/>
  <c r="B156" i="1"/>
  <c r="B144" i="1"/>
  <c r="B132" i="1"/>
  <c r="B120" i="1"/>
  <c r="B108" i="1"/>
  <c r="B96" i="1"/>
  <c r="B84" i="1"/>
  <c r="B72" i="1"/>
  <c r="B60" i="1"/>
  <c r="J43" i="1"/>
  <c r="R35" i="1"/>
  <c r="H35" i="1"/>
  <c r="O12" i="1"/>
  <c r="K307" i="1"/>
  <c r="K308" i="1"/>
  <c r="J305" i="1"/>
  <c r="K305" i="1"/>
  <c r="J302" i="1"/>
  <c r="K37" i="1"/>
  <c r="L37" i="1"/>
</calcChain>
</file>

<file path=xl/sharedStrings.xml><?xml version="1.0" encoding="utf-8"?>
<sst xmlns="http://schemas.openxmlformats.org/spreadsheetml/2006/main" count="290" uniqueCount="59">
  <si>
    <t>Rendimento mensal</t>
  </si>
  <si>
    <t>A sua poupança atual</t>
  </si>
  <si>
    <t>Prazo</t>
  </si>
  <si>
    <t>% de poupança mensal</t>
  </si>
  <si>
    <t>anos</t>
  </si>
  <si>
    <t>%</t>
  </si>
  <si>
    <t>Insira o seu caminho de poupança nos campos seguintes</t>
  </si>
  <si>
    <t>Saiba como poupar em</t>
  </si>
  <si>
    <t>Montante</t>
  </si>
  <si>
    <t>Anos</t>
  </si>
  <si>
    <t xml:space="preserve"> Um simples exercício de aumentar a sua poupança pode fazer toda a diferença ao longo da sua vida.</t>
  </si>
  <si>
    <r>
      <t xml:space="preserve"> </t>
    </r>
    <r>
      <rPr>
        <sz val="16"/>
        <color theme="0"/>
        <rFont val="Arial"/>
      </rPr>
      <t>A sua poupança será</t>
    </r>
  </si>
  <si>
    <t>em</t>
  </si>
  <si>
    <t>Insira os seus dados</t>
  </si>
  <si>
    <t>www.montepio.org/ei/</t>
  </si>
  <si>
    <t>Simulador: Quanto vale a sua poupança?</t>
  </si>
  <si>
    <t>RESULTADO</t>
  </si>
  <si>
    <t>Entrega inicial</t>
  </si>
  <si>
    <t>Entrega regular</t>
  </si>
  <si>
    <t>Poupanças acumuladas</t>
  </si>
  <si>
    <t>Saldo Médio</t>
  </si>
  <si>
    <t>JUROS</t>
  </si>
  <si>
    <t>Ano 1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</si>
  <si>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</si>
  <si>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</si>
  <si>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</si>
  <si>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</si>
  <si>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</si>
  <si>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</si>
  <si>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</si>
  <si>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</si>
  <si>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</si>
  <si>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</si>
  <si>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</si>
  <si>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</si>
  <si>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Ano 2</t>
  </si>
  <si>
    <t>Ano 3</t>
  </si>
  <si>
    <t>Ano 4</t>
  </si>
  <si>
    <t>Ano 5</t>
  </si>
  <si>
    <t>Ano 6</t>
  </si>
  <si>
    <t>Ano 7</t>
  </si>
  <si>
    <t>Ano 8</t>
  </si>
  <si>
    <t>Ano 9</t>
  </si>
  <si>
    <t>Ano 10</t>
  </si>
  <si>
    <t>Ano 11</t>
  </si>
  <si>
    <t>Ano 12</t>
  </si>
  <si>
    <t>Ano 13</t>
  </si>
  <si>
    <t>Ano 14</t>
  </si>
  <si>
    <t>Ano 15</t>
  </si>
  <si>
    <t>Ano 16</t>
  </si>
  <si>
    <t>Ano 17</t>
  </si>
  <si>
    <r>
      <rPr>
        <b/>
        <i/>
        <sz val="8"/>
        <color theme="0"/>
        <rFont val="Candara"/>
      </rPr>
      <t xml:space="preserve">Advertências: </t>
    </r>
    <r>
      <rPr>
        <i/>
        <sz val="8"/>
        <color theme="0"/>
        <rFont val="Candara"/>
      </rPr>
      <t>O simulador "</t>
    </r>
    <r>
      <rPr>
        <b/>
        <i/>
        <sz val="8"/>
        <color theme="0"/>
        <rFont val="Candara"/>
      </rPr>
      <t>Quanto vale a sua poupança?</t>
    </r>
    <r>
      <rPr>
        <i/>
        <sz val="8"/>
        <color theme="0"/>
        <rFont val="Candara"/>
      </rPr>
      <t>" é meramente indicativo. O montepio.org/ei não se responsabiliza por diferença de valores face aos verificados na realidade. O simulador não contempla a taxa de inflação e trata as rendibilidades como líquidas de impostos e comissões de eventuais produtos financeiros e investimentos.</t>
    </r>
  </si>
  <si>
    <t>Cálculos</t>
  </si>
  <si>
    <t>Ano 18</t>
  </si>
  <si>
    <t>Ano 19</t>
  </si>
  <si>
    <t>Ano 20</t>
  </si>
  <si>
    <t>Saiba quanto pouparia em 20 anos</t>
  </si>
  <si>
    <t xml:space="preserve"> Faça as contas e poupe.</t>
  </si>
  <si>
    <r>
      <t xml:space="preserve">Rendibilidade esperada </t>
    </r>
    <r>
      <rPr>
        <sz val="10"/>
        <color theme="0" tint="-0.249977111117893"/>
        <rFont val="Calibri (Body)"/>
      </rPr>
      <t>(taxa de juro)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</si>
</sst>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€&quot;#,##0.00;[Red]\-&quot;€&quot;#,##0.00"/>
    <numFmt numFmtId="164" formatCode="&quot;€&quot;#,##0.00;[Red]&quot;€&quot;#,##0.00"/>
    <numFmt numFmtId="165" formatCode="&quot;€&quot;#,##0;[Red]&quot;€&quot;#,##0"/>
    <numFmt numFmtId="166" formatCode="#,##0.00\ [$€-816]"/>
    <numFmt numFmtId="167" formatCode="#,##0.00\ [$€-816];[Red]#,##0.00\ [$€-816]"/>
    <numFmt numFmtId="168" formatCode="#,##0\ [$€-816];[Red]#,##0\ [$€-816]"/>
  </numFmts>
  <fonts count="3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name val="Calibri"/>
      <scheme val="minor"/>
    </font>
    <font>
      <b/>
      <sz val="12"/>
      <color theme="1" tint="0.34998626667073579"/>
      <name val="Calibri"/>
      <scheme val="minor"/>
    </font>
    <font>
      <sz val="12"/>
      <color theme="1" tint="0.34998626667073579"/>
      <name val="Calibri"/>
      <scheme val="minor"/>
    </font>
    <font>
      <sz val="11"/>
      <color theme="1" tint="0.34998626667073579"/>
      <name val="Calibri"/>
      <scheme val="minor"/>
    </font>
    <font>
      <sz val="11"/>
      <color theme="0"/>
      <name val="Calibri"/>
      <scheme val="minor"/>
    </font>
    <font>
      <sz val="11"/>
      <color theme="1"/>
      <name val="Calibri"/>
      <scheme val="minor"/>
    </font>
    <font>
      <b/>
      <sz val="11"/>
      <color theme="1" tint="0.34998626667073579"/>
      <name val="Calibri"/>
      <scheme val="minor"/>
    </font>
    <font>
      <b/>
      <sz val="11"/>
      <color theme="0"/>
      <name val="Calibri"/>
      <scheme val="minor"/>
    </font>
    <font>
      <sz val="12"/>
      <color rgb="FF3366FF"/>
      <name val="Calibri"/>
      <scheme val="minor"/>
    </font>
    <font>
      <b/>
      <sz val="22"/>
      <color rgb="FF3366FF"/>
      <name val="Calibri"/>
      <scheme val="minor"/>
    </font>
    <font>
      <i/>
      <sz val="10"/>
      <color rgb="FF808080"/>
      <name val="Candara"/>
    </font>
    <font>
      <b/>
      <sz val="10"/>
      <color theme="0"/>
      <name val="Calibri"/>
      <scheme val="minor"/>
    </font>
    <font>
      <sz val="16"/>
      <color theme="1" tint="0.34998626667073579"/>
      <name val="Arial"/>
    </font>
    <font>
      <sz val="16"/>
      <color theme="0"/>
      <name val="Arial"/>
    </font>
    <font>
      <sz val="10"/>
      <color theme="0"/>
      <name val="Arial"/>
    </font>
    <font>
      <i/>
      <sz val="8"/>
      <color theme="0"/>
      <name val="Candara"/>
    </font>
    <font>
      <b/>
      <i/>
      <sz val="8"/>
      <color theme="0"/>
      <name val="Candara"/>
    </font>
    <font>
      <b/>
      <sz val="22"/>
      <color rgb="FFFF5800"/>
      <name val="Arial"/>
    </font>
    <font>
      <sz val="12"/>
      <color rgb="FF363636"/>
      <name val="Arial"/>
    </font>
    <font>
      <sz val="12"/>
      <color rgb="FF363636"/>
      <name val="Calibri"/>
      <scheme val="minor"/>
    </font>
    <font>
      <b/>
      <sz val="24"/>
      <color rgb="FF363636"/>
      <name val="Arial"/>
    </font>
    <font>
      <b/>
      <sz val="18"/>
      <color theme="0"/>
      <name val="Arial"/>
    </font>
    <font>
      <b/>
      <sz val="12"/>
      <color theme="1" tint="0.34998626667073579"/>
      <name val="Arial"/>
    </font>
    <font>
      <sz val="12"/>
      <color rgb="FF404040"/>
      <name val="Arial"/>
    </font>
    <font>
      <sz val="11"/>
      <color theme="0" tint="-0.249977111117893"/>
      <name val="Calibri"/>
      <scheme val="minor"/>
    </font>
    <font>
      <sz val="12"/>
      <color theme="0" tint="-0.249977111117893"/>
      <name val="Calibri"/>
      <family val="2"/>
      <scheme val="minor"/>
    </font>
    <font>
      <b/>
      <sz val="12"/>
      <color theme="0"/>
      <name val="Arial "/>
    </font>
    <font>
      <sz val="12"/>
      <color theme="1" tint="0.249977111117893"/>
      <name val="Calibri"/>
      <family val="2"/>
      <scheme val="minor"/>
    </font>
    <font>
      <sz val="11"/>
      <color theme="1" tint="0.249977111117893"/>
      <name val="Calibri"/>
      <scheme val="minor"/>
    </font>
    <font>
      <b/>
      <sz val="14"/>
      <color theme="0"/>
      <name val="Calibri"/>
      <scheme val="minor"/>
    </font>
    <font>
      <b/>
      <sz val="20"/>
      <color rgb="FFFF5800"/>
      <name val="Arial"/>
    </font>
    <font>
      <sz val="10"/>
      <color theme="0" tint="-0.249977111117893"/>
      <name val="Calibri (Body)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404040"/>
        <bgColor indexed="64"/>
      </patternFill>
    </fill>
    <fill>
      <patternFill patternType="solid">
        <fgColor rgb="FF404040"/>
        <bgColor rgb="FF000000"/>
      </patternFill>
    </fill>
    <fill>
      <patternFill patternType="solid">
        <fgColor rgb="FF363636"/>
        <bgColor rgb="FF000000"/>
      </patternFill>
    </fill>
    <fill>
      <patternFill patternType="solid">
        <fgColor rgb="FF363636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rgb="FFFF6B00"/>
      </bottom>
      <diagonal/>
    </border>
    <border>
      <left/>
      <right/>
      <top style="thin">
        <color rgb="FFFF6B00"/>
      </top>
      <bottom/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0" xfId="0" applyFill="1"/>
    <xf numFmtId="0" fontId="2" fillId="0" borderId="0" xfId="0" applyFont="1" applyFill="1"/>
    <xf numFmtId="9" fontId="0" fillId="0" borderId="0" xfId="1" applyFont="1" applyFill="1"/>
    <xf numFmtId="10" fontId="0" fillId="0" borderId="0" xfId="1" applyNumberFormat="1" applyFont="1" applyFill="1"/>
    <xf numFmtId="0" fontId="14" fillId="0" borderId="0" xfId="0" applyFont="1" applyFill="1"/>
    <xf numFmtId="0" fontId="8" fillId="0" borderId="0" xfId="0" applyFont="1" applyFill="1" applyAlignment="1">
      <alignment vertical="top" wrapText="1"/>
    </xf>
    <xf numFmtId="0" fontId="15" fillId="0" borderId="0" xfId="0" applyFont="1" applyFill="1" applyAlignment="1"/>
    <xf numFmtId="0" fontId="3" fillId="0" borderId="0" xfId="0" applyFont="1" applyFill="1"/>
    <xf numFmtId="164" fontId="3" fillId="0" borderId="0" xfId="0" applyNumberFormat="1" applyFont="1" applyFill="1"/>
    <xf numFmtId="9" fontId="3" fillId="0" borderId="0" xfId="1" applyFont="1" applyFill="1"/>
    <xf numFmtId="9" fontId="3" fillId="0" borderId="0" xfId="0" applyNumberFormat="1" applyFont="1" applyFill="1"/>
    <xf numFmtId="8" fontId="3" fillId="0" borderId="0" xfId="0" applyNumberFormat="1" applyFont="1" applyFill="1"/>
    <xf numFmtId="164" fontId="3" fillId="3" borderId="0" xfId="0" applyNumberFormat="1" applyFont="1" applyFill="1"/>
    <xf numFmtId="0" fontId="3" fillId="3" borderId="0" xfId="0" applyFont="1" applyFill="1"/>
    <xf numFmtId="0" fontId="9" fillId="2" borderId="0" xfId="0" applyFont="1" applyFill="1" applyBorder="1" applyAlignment="1" applyProtection="1">
      <protection locked="0"/>
    </xf>
    <xf numFmtId="0" fontId="7" fillId="0" borderId="0" xfId="0" applyFont="1" applyFill="1" applyAlignment="1">
      <alignment horizontal="right" wrapText="1"/>
    </xf>
    <xf numFmtId="0" fontId="8" fillId="0" borderId="0" xfId="0" applyFont="1" applyFill="1" applyAlignment="1">
      <alignment horizontal="left" vertical="top" wrapText="1"/>
    </xf>
    <xf numFmtId="0" fontId="16" fillId="4" borderId="0" xfId="0" applyFont="1" applyFill="1" applyAlignment="1" applyProtection="1">
      <alignment wrapText="1"/>
      <protection hidden="1"/>
    </xf>
    <xf numFmtId="0" fontId="12" fillId="3" borderId="2" xfId="0" applyFont="1" applyFill="1" applyBorder="1" applyAlignment="1" applyProtection="1">
      <alignment horizontal="center"/>
      <protection locked="0"/>
    </xf>
    <xf numFmtId="0" fontId="12" fillId="3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Alignment="1">
      <alignment horizontal="right" wrapText="1"/>
    </xf>
    <xf numFmtId="0" fontId="7" fillId="5" borderId="0" xfId="0" applyFont="1" applyFill="1" applyBorder="1" applyAlignment="1">
      <alignment horizontal="left" vertical="center" wrapText="1" indent="1"/>
    </xf>
    <xf numFmtId="0" fontId="6" fillId="5" borderId="0" xfId="0" applyFont="1" applyFill="1" applyAlignment="1">
      <alignment horizontal="left" vertical="center" wrapText="1" indent="1"/>
    </xf>
    <xf numFmtId="0" fontId="8" fillId="5" borderId="0" xfId="0" applyFont="1" applyFill="1" applyAlignment="1">
      <alignment horizontal="left" indent="1"/>
    </xf>
    <xf numFmtId="0" fontId="9" fillId="5" borderId="0" xfId="0" applyFont="1" applyFill="1" applyAlignment="1">
      <alignment horizontal="left" indent="1"/>
    </xf>
    <xf numFmtId="0" fontId="10" fillId="5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11" fillId="5" borderId="0" xfId="0" applyFont="1" applyFill="1"/>
    <xf numFmtId="0" fontId="8" fillId="5" borderId="0" xfId="0" applyFont="1" applyFill="1" applyAlignment="1"/>
    <xf numFmtId="0" fontId="9" fillId="5" borderId="0" xfId="0" applyFont="1" applyFill="1" applyAlignment="1" applyProtection="1">
      <alignment horizontal="left" indent="1"/>
      <protection locked="0"/>
    </xf>
    <xf numFmtId="0" fontId="0" fillId="5" borderId="0" xfId="0" applyFill="1"/>
    <xf numFmtId="0" fontId="0" fillId="5" borderId="0" xfId="0" applyFill="1" applyAlignment="1">
      <alignment horizontal="left" indent="1"/>
    </xf>
    <xf numFmtId="0" fontId="11" fillId="5" borderId="0" xfId="0" applyFont="1" applyFill="1" applyAlignment="1" applyProtection="1">
      <alignment horizontal="left" indent="1"/>
      <protection locked="0"/>
    </xf>
    <xf numFmtId="0" fontId="11" fillId="5" borderId="0" xfId="0" applyFont="1" applyFill="1" applyAlignment="1">
      <alignment horizontal="left" indent="1"/>
    </xf>
    <xf numFmtId="0" fontId="15" fillId="5" borderId="0" xfId="0" applyFont="1" applyFill="1" applyAlignment="1"/>
    <xf numFmtId="0" fontId="10" fillId="5" borderId="0" xfId="0" applyFont="1" applyFill="1" applyAlignment="1">
      <alignment horizontal="left" indent="1"/>
    </xf>
    <xf numFmtId="0" fontId="13" fillId="5" borderId="0" xfId="0" applyFont="1" applyFill="1" applyAlignment="1">
      <alignment horizontal="left"/>
    </xf>
    <xf numFmtId="0" fontId="13" fillId="5" borderId="0" xfId="0" applyFont="1" applyFill="1" applyAlignment="1">
      <alignment vertical="center"/>
    </xf>
    <xf numFmtId="0" fontId="7" fillId="5" borderId="0" xfId="0" applyFont="1" applyFill="1" applyBorder="1" applyAlignment="1">
      <alignment vertical="center"/>
    </xf>
    <xf numFmtId="0" fontId="0" fillId="8" borderId="0" xfId="0" applyFill="1"/>
    <xf numFmtId="0" fontId="3" fillId="8" borderId="0" xfId="0" applyFont="1" applyFill="1"/>
    <xf numFmtId="0" fontId="0" fillId="0" borderId="0" xfId="0" applyFill="1" applyAlignment="1">
      <alignment horizontal="right"/>
    </xf>
    <xf numFmtId="0" fontId="28" fillId="0" borderId="0" xfId="0" applyFont="1" applyFill="1" applyAlignment="1">
      <alignment horizontal="right" wrapText="1"/>
    </xf>
    <xf numFmtId="0" fontId="26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30" fillId="5" borderId="0" xfId="0" applyFont="1" applyFill="1" applyAlignment="1">
      <alignment horizontal="left"/>
    </xf>
    <xf numFmtId="0" fontId="30" fillId="5" borderId="0" xfId="0" applyFont="1" applyFill="1" applyAlignment="1" applyProtection="1">
      <alignment horizontal="left" vertical="center"/>
      <protection locked="0"/>
    </xf>
    <xf numFmtId="0" fontId="30" fillId="5" borderId="0" xfId="0" applyFont="1" applyFill="1" applyAlignment="1" applyProtection="1">
      <alignment vertical="center"/>
      <protection locked="0"/>
    </xf>
    <xf numFmtId="0" fontId="30" fillId="5" borderId="0" xfId="0" applyFont="1" applyFill="1" applyAlignment="1" applyProtection="1">
      <alignment horizontal="left"/>
      <protection locked="0"/>
    </xf>
    <xf numFmtId="0" fontId="31" fillId="0" borderId="0" xfId="0" applyFont="1" applyFill="1"/>
    <xf numFmtId="0" fontId="33" fillId="0" borderId="0" xfId="0" applyFont="1" applyFill="1"/>
    <xf numFmtId="9" fontId="33" fillId="0" borderId="0" xfId="0" applyNumberFormat="1" applyFont="1" applyFill="1"/>
    <xf numFmtId="0" fontId="33" fillId="3" borderId="0" xfId="0" applyFont="1" applyFill="1"/>
    <xf numFmtId="164" fontId="33" fillId="3" borderId="0" xfId="0" applyNumberFormat="1" applyFont="1" applyFill="1"/>
    <xf numFmtId="0" fontId="11" fillId="0" borderId="0" xfId="0" applyFont="1" applyFill="1"/>
    <xf numFmtId="0" fontId="10" fillId="3" borderId="0" xfId="0" applyFont="1" applyFill="1"/>
    <xf numFmtId="0" fontId="34" fillId="3" borderId="0" xfId="0" applyFont="1" applyFill="1"/>
    <xf numFmtId="0" fontId="34" fillId="0" borderId="0" xfId="0" applyFont="1" applyFill="1"/>
    <xf numFmtId="0" fontId="11" fillId="3" borderId="0" xfId="0" applyFont="1" applyFill="1"/>
    <xf numFmtId="0" fontId="10" fillId="0" borderId="0" xfId="0" applyFont="1" applyFill="1"/>
    <xf numFmtId="0" fontId="10" fillId="0" borderId="0" xfId="0" applyFont="1" applyFill="1" applyBorder="1"/>
    <xf numFmtId="0" fontId="35" fillId="0" borderId="0" xfId="0" applyFont="1" applyFill="1" applyBorder="1"/>
    <xf numFmtId="164" fontId="10" fillId="0" borderId="0" xfId="0" applyNumberFormat="1" applyFont="1" applyFill="1" applyBorder="1"/>
    <xf numFmtId="0" fontId="10" fillId="0" borderId="0" xfId="0" applyNumberFormat="1" applyFont="1" applyFill="1" applyBorder="1"/>
    <xf numFmtId="0" fontId="10" fillId="0" borderId="0" xfId="0" applyFont="1"/>
    <xf numFmtId="166" fontId="10" fillId="0" borderId="0" xfId="0" applyNumberFormat="1" applyFont="1"/>
    <xf numFmtId="164" fontId="10" fillId="0" borderId="0" xfId="0" applyNumberFormat="1" applyFont="1"/>
    <xf numFmtId="0" fontId="13" fillId="0" borderId="0" xfId="0" applyFont="1" applyFill="1" applyBorder="1" applyAlignment="1">
      <alignment horizontal="center" vertical="center"/>
    </xf>
    <xf numFmtId="0" fontId="17" fillId="5" borderId="0" xfId="0" applyFont="1" applyFill="1" applyAlignment="1">
      <alignment horizontal="center" vertical="top"/>
    </xf>
    <xf numFmtId="0" fontId="17" fillId="5" borderId="0" xfId="0" applyFont="1" applyFill="1" applyBorder="1" applyAlignment="1">
      <alignment horizontal="center" vertical="center"/>
    </xf>
    <xf numFmtId="167" fontId="9" fillId="3" borderId="1" xfId="0" applyNumberFormat="1" applyFont="1" applyFill="1" applyBorder="1" applyAlignment="1" applyProtection="1">
      <alignment horizontal="center"/>
      <protection locked="0"/>
    </xf>
    <xf numFmtId="0" fontId="23" fillId="0" borderId="0" xfId="62" applyFont="1" applyFill="1" applyAlignment="1">
      <alignment horizontal="right"/>
    </xf>
    <xf numFmtId="0" fontId="23" fillId="0" borderId="0" xfId="0" applyFont="1" applyFill="1" applyAlignment="1">
      <alignment horizontal="right"/>
    </xf>
    <xf numFmtId="0" fontId="29" fillId="0" borderId="0" xfId="0" applyFont="1" applyFill="1" applyAlignment="1">
      <alignment horizontal="right" vertical="top"/>
    </xf>
    <xf numFmtId="0" fontId="27" fillId="5" borderId="0" xfId="0" applyFont="1" applyFill="1" applyBorder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1" fillId="7" borderId="0" xfId="0" applyFont="1" applyFill="1" applyAlignment="1" applyProtection="1">
      <alignment horizontal="left" vertical="center" wrapText="1" indent="1"/>
      <protection hidden="1"/>
    </xf>
    <xf numFmtId="0" fontId="32" fillId="5" borderId="0" xfId="0" applyFont="1" applyFill="1" applyBorder="1" applyAlignment="1">
      <alignment horizontal="center"/>
    </xf>
    <xf numFmtId="0" fontId="19" fillId="6" borderId="0" xfId="0" applyFont="1" applyFill="1" applyAlignment="1">
      <alignment horizontal="left" vertical="center"/>
    </xf>
    <xf numFmtId="0" fontId="19" fillId="6" borderId="0" xfId="0" applyFont="1" applyFill="1" applyBorder="1" applyAlignment="1">
      <alignment horizontal="left" vertical="center"/>
    </xf>
    <xf numFmtId="0" fontId="19" fillId="5" borderId="0" xfId="0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center" vertical="center"/>
    </xf>
    <xf numFmtId="168" fontId="36" fillId="5" borderId="0" xfId="0" applyNumberFormat="1" applyFont="1" applyFill="1" applyBorder="1" applyAlignment="1" applyProtection="1">
      <alignment horizontal="center" vertical="center"/>
      <protection hidden="1"/>
    </xf>
    <xf numFmtId="0" fontId="18" fillId="5" borderId="0" xfId="0" applyFont="1" applyFill="1" applyBorder="1" applyAlignment="1">
      <alignment horizontal="right" vertical="center"/>
    </xf>
    <xf numFmtId="0" fontId="24" fillId="0" borderId="0" xfId="0" applyFont="1" applyFill="1" applyAlignment="1">
      <alignment horizontal="left" vertical="top" wrapText="1"/>
    </xf>
    <xf numFmtId="165" fontId="17" fillId="5" borderId="0" xfId="0" applyNumberFormat="1" applyFont="1" applyFill="1" applyAlignment="1" applyProtection="1">
      <alignment horizontal="left"/>
      <protection hidden="1"/>
    </xf>
    <xf numFmtId="0" fontId="8" fillId="0" borderId="0" xfId="0" applyFont="1" applyFill="1" applyAlignment="1">
      <alignment horizontal="left" vertical="top" wrapText="1"/>
    </xf>
    <xf numFmtId="0" fontId="25" fillId="0" borderId="0" xfId="0" applyFont="1" applyFill="1" applyAlignment="1">
      <alignment horizontal="left" vertical="top" wrapText="1"/>
    </xf>
    <xf numFmtId="0" fontId="13" fillId="0" borderId="0" xfId="0" applyFont="1" applyFill="1" applyBorder="1" applyAlignment="1">
      <alignment horizontal="center"/>
    </xf>
    <xf numFmtId="0" fontId="20" fillId="5" borderId="4" xfId="0" applyFont="1" applyFill="1" applyBorder="1" applyAlignment="1">
      <alignment horizontal="left" vertical="center" wrapText="1"/>
    </xf>
    <xf numFmtId="0" fontId="20" fillId="5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36" fillId="5" borderId="0" xfId="0" applyFont="1" applyFill="1" applyBorder="1" applyAlignment="1" applyProtection="1">
      <alignment horizontal="center" vertical="center"/>
      <protection hidden="1"/>
    </xf>
    <xf numFmtId="164" fontId="13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wrapText="1"/>
    </xf>
    <xf numFmtId="10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</cellXfs>
  <cellStyles count="63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/>
    <cellStyle name="Normal" xfId="0" builtinId="0"/>
    <cellStyle name="Percent" xfId="1" builtinId="5"/>
  </cellStyles>
  <dxfs count="0"/>
  <tableStyles count="0" defaultTableStyle="TableStyleMedium9" defaultPivotStyle="PivotStyleMedium4"/>
  <colors>
    <mruColors>
      <color rgb="FFFF5800"/>
      <color rgb="FFF79646"/>
      <color rgb="FF363636"/>
      <color rgb="FFFFFFFF"/>
      <color rgb="FF404040"/>
      <color rgb="FF59595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901298681693832"/>
          <c:y val="0.074395543531205"/>
          <c:w val="0.88679320445291"/>
          <c:h val="0.8391943255531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5800"/>
            </a:solidFill>
          </c:spPr>
          <c:invertIfNegative val="0"/>
          <c:dLbls>
            <c:dLbl>
              <c:idx val="19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0\ [$€-816]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solidFill>
                      <a:srgbClr val="FFFFFF"/>
                    </a:solidFill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'SIMULADOR POUPANÇA Ei'!$M$48:$M$67</c:f>
              <c:numCache>
                <c:formatCode>General</c:formatCode>
                <c:ptCount val="20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</c:numCache>
            </c:numRef>
          </c:cat>
          <c:val>
            <c:numRef>
              <c:f>'SIMULADOR POUPANÇA Ei'!$P$48:$P$67</c:f>
              <c:numCache>
                <c:formatCode>"€"#\ ##,000;[Red]"€"#\ ##,000</c:formatCode>
                <c:ptCount val="20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88122384"/>
        <c:axId val="434799520"/>
      </c:barChart>
      <c:catAx>
        <c:axId val="28812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bg1"/>
                </a:solidFill>
                <a:latin typeface="Arial"/>
              </a:defRPr>
            </a:pPr>
            <a:endParaRPr lang="en-US"/>
          </a:p>
        </c:txPr>
        <c:crossAx val="434799520"/>
        <c:crosses val="autoZero"/>
        <c:auto val="1"/>
        <c:lblAlgn val="ctr"/>
        <c:lblOffset val="100"/>
        <c:noMultiLvlLbl val="0"/>
      </c:catAx>
      <c:valAx>
        <c:axId val="434799520"/>
        <c:scaling>
          <c:orientation val="minMax"/>
        </c:scaling>
        <c:delete val="0"/>
        <c:axPos val="l"/>
        <c:numFmt formatCode="&quot;€&quot;#\ ##,000;[Red]&quot;€&quot;#\ ##,000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solidFill>
                  <a:schemeClr val="bg1"/>
                </a:solidFill>
                <a:latin typeface="Arial"/>
              </a:defRPr>
            </a:pPr>
            <a:endParaRPr lang="en-US"/>
          </a:p>
        </c:txPr>
        <c:crossAx val="28812238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1.0" l="0.75" r="0.75" t="1.0" header="0.5" footer="0.5"/>
    <c:pageSetup/>
  </c:printSettings>
</c:chartSpace>
</file>

<file path=xl/ctrlProps/ctrlProp1.xml><?xml version="1.0" encoding="utf-8"?>
<formControlPr xmlns="http://schemas.microsoft.com/office/spreadsheetml/2009/9/main" objectType="Scroll" dx="16" fmlaLink="$D$23" horiz="1" max="20" page="0" val="0"/>
</file>

<file path=xl/ctrlProps/ctrlProp2.xml><?xml version="1.0" encoding="utf-8"?>
<formControlPr xmlns="http://schemas.microsoft.com/office/spreadsheetml/2009/9/main" objectType="Scroll" dx="16" fmlaLink="$D$26" horiz="1" max="25" page="0" val="0"/>
</file>

<file path=xl/ctrlProps/ctrlProp3.xml><?xml version="1.0" encoding="utf-8"?>
<formControlPr xmlns="http://schemas.microsoft.com/office/spreadsheetml/2009/9/main" objectType="Scroll" dx="16" fmlaLink="$D$29" horiz="1" max="10" page="0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692148</xdr:colOff>
      <xdr:row>0</xdr:row>
      <xdr:rowOff>148167</xdr:rowOff>
    </xdr:from>
    <xdr:to>
      <xdr:col>2</xdr:col>
      <xdr:colOff>1524000</xdr:colOff>
      <xdr:row>6</xdr:row>
      <xdr:rowOff>74083</xdr:rowOff>
    </xdr:to>
    <xdr:pic>
      <xdr:nvPicPr>
        <xdr:cNvPr id="2" name="Imagem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48" y="148167"/>
          <a:ext cx="2080685" cy="102658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22</xdr:row>
          <xdr:rowOff>0</xdr:rowOff>
        </xdr:from>
        <xdr:to>
          <xdr:col>2</xdr:col>
          <xdr:colOff>1524000</xdr:colOff>
          <xdr:row>23</xdr:row>
          <xdr:rowOff>0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25</xdr:row>
          <xdr:rowOff>0</xdr:rowOff>
        </xdr:from>
        <xdr:to>
          <xdr:col>2</xdr:col>
          <xdr:colOff>1524000</xdr:colOff>
          <xdr:row>26</xdr:row>
          <xdr:rowOff>0</xdr:rowOff>
        </xdr:to>
        <xdr:sp macro="" textlink="">
          <xdr:nvSpPr>
            <xdr:cNvPr id="1026" name="Scroll Bar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28</xdr:row>
          <xdr:rowOff>0</xdr:rowOff>
        </xdr:from>
        <xdr:to>
          <xdr:col>2</xdr:col>
          <xdr:colOff>1524000</xdr:colOff>
          <xdr:row>29</xdr:row>
          <xdr:rowOff>0</xdr:rowOff>
        </xdr:to>
        <xdr:sp macro="" textlink="">
          <xdr:nvSpPr>
            <xdr:cNvPr id="1027" name="Scroll Bar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xdr:twoCellAnchor>
    <xdr:from>
      <xdr:col>7</xdr:col>
      <xdr:colOff>52919</xdr:colOff>
      <xdr:row>13</xdr:row>
      <xdr:rowOff>232833</xdr:rowOff>
    </xdr:from>
    <xdr:to>
      <xdr:col>16</xdr:col>
      <xdr:colOff>264584</xdr:colOff>
      <xdr:row>31</xdr:row>
      <xdr:rowOff>101599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1.xml"/><Relationship Id="rId5" Type="http://schemas.openxmlformats.org/officeDocument/2006/relationships/ctrlProp" Target="../ctrlProps/ctrlProp2.xml"/><Relationship Id="rId6" Type="http://schemas.openxmlformats.org/officeDocument/2006/relationships/ctrlProp" Target="../ctrlProps/ctrlProp3.xml"/><Relationship Id="rId1" Type="http://schemas.openxmlformats.org/officeDocument/2006/relationships/hyperlink" Target="http://www.montepio.org/ei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/>
  <dimension ref="A4:AN339"/>
  <sheetViews>
    <sheetView showGridLines="0" tabSelected="1" zoomScale="120" zoomScaleNormal="120" zoomScalePageLayoutView="120" workbookViewId="0">
      <selection activeCell="C17" sqref="C17"/>
    </sheetView>
  </sheetViews>
  <sheetFormatPr baseColWidth="10" defaultRowHeight="16" x14ac:dyDescent="0.2"/>
  <cols>
    <col min="1" max="1" width="10.83203125" style="1"/>
    <col min="2" max="2" width="5.5" style="1" customWidth="1"/>
    <col min="3" max="3" width="21.83203125" style="1" customWidth="1"/>
    <col min="4" max="4" width="3.5" style="1" customWidth="1"/>
    <col min="5" max="5" width="8.83203125" style="1" customWidth="1"/>
    <col min="6" max="6" width="2.5" style="1" customWidth="1"/>
    <col min="7" max="7" width="6.1640625" style="1" customWidth="1"/>
    <col min="8" max="8" width="11.1640625" style="1" customWidth="1"/>
    <col min="9" max="9" width="10.83203125" style="1"/>
    <col min="10" max="10" width="16.33203125" style="1" customWidth="1"/>
    <col min="11" max="11" width="11.6640625" style="1" customWidth="1"/>
    <col min="12" max="12" width="7.1640625" style="1" customWidth="1"/>
    <col min="13" max="13" width="11" style="1" customWidth="1"/>
    <col min="14" max="14" width="4.1640625" style="1" customWidth="1"/>
    <col min="15" max="15" width="5.5" style="1" customWidth="1"/>
    <col min="16" max="16" width="13.6640625" style="1" customWidth="1"/>
    <col min="17" max="17" width="7" style="1" customWidth="1"/>
    <col min="18" max="18" width="2.83203125" style="1" customWidth="1"/>
    <col min="19" max="20" width="10.83203125" style="1"/>
    <col min="21" max="21" width="12.6640625" style="1" customWidth="1"/>
    <col min="22" max="16384" width="10.83203125" style="1"/>
  </cols>
  <sheetData>
    <row r="4" spans="2:24" x14ac:dyDescent="0.2">
      <c r="S4" s="3"/>
    </row>
    <row r="5" spans="2:24" x14ac:dyDescent="0.2">
      <c r="N5" s="5"/>
      <c r="S5" s="4"/>
    </row>
    <row r="6" spans="2:24" ht="12" customHeight="1" x14ac:dyDescent="0.35">
      <c r="N6" s="7"/>
      <c r="O6" s="7"/>
      <c r="P6" s="42"/>
      <c r="Q6" s="42"/>
      <c r="R6" s="42"/>
    </row>
    <row r="7" spans="2:24" ht="14" customHeight="1" x14ac:dyDescent="0.2">
      <c r="K7" s="74" t="s">
        <v>7</v>
      </c>
      <c r="L7" s="74"/>
      <c r="M7" s="74"/>
      <c r="N7" s="74"/>
      <c r="O7" s="74"/>
      <c r="P7" s="74"/>
      <c r="Q7" s="74"/>
      <c r="R7" s="74"/>
    </row>
    <row r="8" spans="2:24" ht="29" customHeight="1" x14ac:dyDescent="0.3">
      <c r="B8" s="44" t="s">
        <v>15</v>
      </c>
      <c r="C8" s="44"/>
      <c r="D8" s="44"/>
      <c r="E8" s="44"/>
      <c r="F8" s="44"/>
      <c r="G8" s="44"/>
      <c r="H8" s="44"/>
      <c r="I8" s="44"/>
      <c r="J8" s="44"/>
      <c r="K8" s="45"/>
      <c r="M8" s="72" t="s">
        <v>14</v>
      </c>
      <c r="N8" s="73"/>
      <c r="O8" s="73"/>
      <c r="P8" s="73"/>
      <c r="Q8" s="73"/>
      <c r="R8" s="73"/>
      <c r="S8" s="43"/>
      <c r="T8" s="21"/>
    </row>
    <row r="9" spans="2:24" ht="15" customHeight="1" x14ac:dyDescent="0.35">
      <c r="B9" s="85" t="s">
        <v>10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6"/>
      <c r="P9" s="7"/>
      <c r="Q9" s="7"/>
      <c r="R9" s="21"/>
      <c r="S9" s="21"/>
      <c r="T9" s="21"/>
    </row>
    <row r="10" spans="2:24" ht="15" customHeight="1" x14ac:dyDescent="0.35">
      <c r="B10" s="85" t="s">
        <v>57</v>
      </c>
      <c r="C10" s="88"/>
      <c r="D10" s="88"/>
      <c r="E10" s="88"/>
      <c r="F10" s="88"/>
      <c r="G10" s="17"/>
      <c r="H10" s="17"/>
      <c r="I10" s="17"/>
      <c r="J10" s="17"/>
      <c r="K10" s="17"/>
      <c r="L10" s="17"/>
      <c r="M10" s="17"/>
      <c r="N10" s="6"/>
      <c r="P10" s="7"/>
      <c r="Q10" s="7"/>
      <c r="R10" s="16"/>
      <c r="S10" s="16"/>
      <c r="T10" s="16"/>
    </row>
    <row r="11" spans="2:24" ht="12" customHeight="1" x14ac:dyDescent="0.2">
      <c r="B11" s="87"/>
      <c r="C11" s="87"/>
      <c r="D11" s="87"/>
      <c r="E11" s="87"/>
      <c r="F11" s="87"/>
      <c r="G11" s="6"/>
      <c r="H11" s="6"/>
      <c r="I11" s="6"/>
      <c r="J11" s="6"/>
      <c r="K11" s="6"/>
      <c r="L11" s="6"/>
      <c r="M11" s="6"/>
      <c r="N11" s="6"/>
      <c r="P11" s="93"/>
      <c r="Q11" s="93"/>
      <c r="S11" s="50"/>
      <c r="T11" s="50"/>
      <c r="U11" s="50"/>
      <c r="V11" s="50"/>
      <c r="W11" s="50"/>
      <c r="X11" s="50"/>
    </row>
    <row r="12" spans="2:24" ht="38" customHeight="1" x14ac:dyDescent="0.35">
      <c r="B12" s="75" t="s">
        <v>13</v>
      </c>
      <c r="C12" s="75"/>
      <c r="D12" s="75"/>
      <c r="E12" s="75"/>
      <c r="F12" s="75"/>
      <c r="G12" s="31"/>
      <c r="H12" s="39"/>
      <c r="I12" s="84" t="s">
        <v>11</v>
      </c>
      <c r="J12" s="84"/>
      <c r="K12" s="84"/>
      <c r="L12" s="83">
        <f>IF(OR(C17="",D23=0),C20,G43)</f>
        <v>0</v>
      </c>
      <c r="M12" s="83"/>
      <c r="N12" s="81" t="s">
        <v>12</v>
      </c>
      <c r="O12" s="94">
        <f>D23</f>
        <v>0</v>
      </c>
      <c r="P12" s="79" t="s">
        <v>4</v>
      </c>
      <c r="Q12" s="35"/>
      <c r="R12" s="31"/>
      <c r="S12" s="50"/>
      <c r="T12" s="50"/>
      <c r="U12" s="50"/>
      <c r="V12" s="50"/>
      <c r="W12" s="50"/>
      <c r="X12" s="50"/>
    </row>
    <row r="13" spans="2:24" ht="15" customHeight="1" x14ac:dyDescent="0.35">
      <c r="B13" s="76"/>
      <c r="C13" s="76"/>
      <c r="D13" s="76"/>
      <c r="E13" s="76"/>
      <c r="F13" s="76"/>
      <c r="G13" s="31"/>
      <c r="H13" s="39"/>
      <c r="I13" s="84"/>
      <c r="J13" s="84"/>
      <c r="K13" s="84"/>
      <c r="L13" s="83"/>
      <c r="M13" s="83"/>
      <c r="N13" s="82"/>
      <c r="O13" s="94"/>
      <c r="P13" s="80"/>
      <c r="Q13" s="35"/>
      <c r="R13" s="31"/>
      <c r="S13" s="8"/>
      <c r="T13" s="8"/>
      <c r="U13" s="9"/>
      <c r="V13" s="50"/>
      <c r="W13" s="50"/>
      <c r="X13" s="50"/>
    </row>
    <row r="14" spans="2:24" ht="21" customHeight="1" x14ac:dyDescent="0.2">
      <c r="B14" s="22"/>
      <c r="C14" s="90" t="s">
        <v>6</v>
      </c>
      <c r="D14" s="90"/>
      <c r="E14" s="90"/>
      <c r="F14" s="90"/>
      <c r="G14" s="31"/>
      <c r="H14" s="70" t="s">
        <v>8</v>
      </c>
      <c r="I14" s="78" t="s">
        <v>56</v>
      </c>
      <c r="J14" s="78"/>
      <c r="K14" s="78"/>
      <c r="L14" s="78"/>
      <c r="M14" s="78"/>
      <c r="N14" s="78"/>
      <c r="O14" s="78"/>
      <c r="P14" s="78"/>
      <c r="Q14" s="78"/>
      <c r="R14" s="31"/>
      <c r="S14" s="8"/>
      <c r="T14" s="8"/>
      <c r="U14" s="9"/>
      <c r="V14" s="50"/>
      <c r="W14" s="50"/>
      <c r="X14" s="50"/>
    </row>
    <row r="15" spans="2:24" x14ac:dyDescent="0.2">
      <c r="B15" s="23"/>
      <c r="C15" s="91"/>
      <c r="D15" s="91"/>
      <c r="E15" s="91"/>
      <c r="F15" s="9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8"/>
      <c r="T15" s="8"/>
      <c r="U15" s="9"/>
      <c r="V15" s="50"/>
      <c r="W15" s="50"/>
      <c r="X15" s="50"/>
    </row>
    <row r="16" spans="2:24" ht="18" customHeight="1" x14ac:dyDescent="0.2">
      <c r="B16" s="24"/>
      <c r="C16" s="46" t="s">
        <v>0</v>
      </c>
      <c r="D16" s="25"/>
      <c r="E16" s="26"/>
      <c r="F16" s="25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8"/>
      <c r="T16" s="8"/>
      <c r="U16" s="8"/>
      <c r="V16" s="50"/>
      <c r="W16" s="50"/>
      <c r="X16" s="50"/>
    </row>
    <row r="17" spans="2:40" x14ac:dyDescent="0.2">
      <c r="B17" s="29"/>
      <c r="C17" s="71">
        <v>0</v>
      </c>
      <c r="D17" s="28"/>
      <c r="E17" s="28"/>
      <c r="F17" s="25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8"/>
      <c r="T17" s="8"/>
      <c r="U17" s="9"/>
      <c r="V17" s="50"/>
      <c r="W17" s="50"/>
      <c r="X17" s="50"/>
    </row>
    <row r="18" spans="2:40" x14ac:dyDescent="0.2">
      <c r="B18" s="24"/>
      <c r="C18" s="25"/>
      <c r="D18" s="25"/>
      <c r="E18" s="25"/>
      <c r="F18" s="25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8"/>
      <c r="T18" s="8"/>
      <c r="U18" s="10"/>
      <c r="V18" s="50"/>
      <c r="W18" s="50"/>
      <c r="X18" s="50"/>
    </row>
    <row r="19" spans="2:40" x14ac:dyDescent="0.2">
      <c r="B19" s="24"/>
      <c r="C19" s="46" t="s">
        <v>1</v>
      </c>
      <c r="D19" s="25"/>
      <c r="E19" s="26"/>
      <c r="F19" s="25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8"/>
      <c r="T19" s="8"/>
      <c r="U19" s="11"/>
      <c r="V19" s="50"/>
      <c r="W19" s="50"/>
      <c r="X19" s="50"/>
    </row>
    <row r="20" spans="2:40" x14ac:dyDescent="0.2">
      <c r="B20" s="24"/>
      <c r="C20" s="71">
        <v>0</v>
      </c>
      <c r="D20" s="27"/>
      <c r="E20" s="27"/>
      <c r="F20" s="25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8"/>
      <c r="T20" s="8"/>
      <c r="U20" s="8"/>
      <c r="V20" s="50"/>
      <c r="W20" s="50"/>
      <c r="X20" s="50"/>
    </row>
    <row r="21" spans="2:40" x14ac:dyDescent="0.2">
      <c r="B21" s="24"/>
      <c r="C21" s="25"/>
      <c r="D21" s="27"/>
      <c r="E21" s="27"/>
      <c r="F21" s="25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2"/>
      <c r="T21" s="8"/>
      <c r="U21" s="12"/>
      <c r="V21" s="50"/>
      <c r="W21" s="50"/>
      <c r="X21" s="50"/>
    </row>
    <row r="22" spans="2:40" x14ac:dyDescent="0.2">
      <c r="B22" s="24"/>
      <c r="C22" s="47" t="s">
        <v>2</v>
      </c>
      <c r="D22" s="25"/>
      <c r="E22" s="26"/>
      <c r="F22" s="25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8"/>
      <c r="T22" s="8"/>
      <c r="U22" s="8"/>
      <c r="V22" s="50"/>
      <c r="W22" s="50"/>
      <c r="X22" s="50"/>
    </row>
    <row r="23" spans="2:40" x14ac:dyDescent="0.2">
      <c r="B23" s="24"/>
      <c r="C23" s="15"/>
      <c r="D23" s="19">
        <v>0</v>
      </c>
      <c r="E23" s="38" t="s">
        <v>4</v>
      </c>
      <c r="F23" s="3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8"/>
      <c r="T23" s="8"/>
      <c r="U23" s="8"/>
      <c r="V23" s="50"/>
      <c r="W23" s="50"/>
      <c r="X23" s="50"/>
    </row>
    <row r="24" spans="2:40" x14ac:dyDescent="0.2">
      <c r="B24" s="24"/>
      <c r="C24" s="30"/>
      <c r="D24" s="27"/>
      <c r="E24" s="27"/>
      <c r="F24" s="25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8"/>
      <c r="T24" s="8"/>
      <c r="U24" s="8"/>
      <c r="V24" s="50"/>
      <c r="W24" s="50"/>
      <c r="X24" s="50"/>
    </row>
    <row r="25" spans="2:40" x14ac:dyDescent="0.2">
      <c r="B25" s="24"/>
      <c r="C25" s="48" t="s">
        <v>3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50"/>
      <c r="T25" s="50"/>
      <c r="U25" s="50"/>
      <c r="V25" s="50"/>
      <c r="W25" s="50"/>
      <c r="X25" s="50"/>
    </row>
    <row r="26" spans="2:40" x14ac:dyDescent="0.2">
      <c r="B26" s="24"/>
      <c r="C26" s="15"/>
      <c r="D26" s="20">
        <v>0</v>
      </c>
      <c r="E26" s="37" t="s">
        <v>5</v>
      </c>
      <c r="F26" s="25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50"/>
      <c r="T26" s="50"/>
      <c r="U26" s="50"/>
      <c r="V26" s="50"/>
      <c r="W26" s="50"/>
      <c r="X26" s="50"/>
    </row>
    <row r="27" spans="2:40" ht="15" customHeight="1" x14ac:dyDescent="0.2">
      <c r="B27" s="24"/>
      <c r="C27" s="30"/>
      <c r="D27" s="86">
        <f>D26*C17/100</f>
        <v>0</v>
      </c>
      <c r="E27" s="86"/>
      <c r="F27" s="86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50"/>
      <c r="T27" s="50"/>
      <c r="U27" s="50"/>
      <c r="V27" s="50"/>
      <c r="W27" s="50"/>
      <c r="X27" s="50"/>
      <c r="AG27" s="18"/>
      <c r="AH27" s="18"/>
      <c r="AI27" s="18"/>
      <c r="AJ27" s="18"/>
      <c r="AK27" s="18"/>
      <c r="AL27" s="18"/>
      <c r="AM27" s="18"/>
      <c r="AN27" s="18"/>
    </row>
    <row r="28" spans="2:40" x14ac:dyDescent="0.2">
      <c r="B28" s="24"/>
      <c r="C28" s="49" t="s">
        <v>58</v>
      </c>
      <c r="D28" s="25"/>
      <c r="E28" s="26"/>
      <c r="F28" s="25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50"/>
      <c r="T28" s="50"/>
      <c r="U28" s="50"/>
      <c r="V28" s="50"/>
      <c r="W28" s="50"/>
      <c r="X28" s="50"/>
      <c r="AG28" s="18"/>
      <c r="AH28" s="18"/>
      <c r="AI28" s="18"/>
      <c r="AJ28" s="18"/>
      <c r="AK28" s="18"/>
      <c r="AL28" s="18"/>
      <c r="AM28" s="18"/>
      <c r="AN28" s="18"/>
    </row>
    <row r="29" spans="2:40" x14ac:dyDescent="0.2">
      <c r="B29" s="24"/>
      <c r="C29" s="15"/>
      <c r="D29" s="20">
        <v>0</v>
      </c>
      <c r="E29" s="37" t="s">
        <v>5</v>
      </c>
      <c r="F29" s="25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50"/>
      <c r="T29" s="50"/>
      <c r="U29" s="50"/>
      <c r="V29" s="50"/>
      <c r="W29" s="50"/>
      <c r="X29" s="50"/>
      <c r="AG29" s="18"/>
      <c r="AH29" s="18"/>
      <c r="AI29" s="18"/>
      <c r="AJ29" s="18"/>
      <c r="AK29" s="18"/>
      <c r="AL29" s="18"/>
      <c r="AM29" s="18"/>
      <c r="AN29" s="18"/>
    </row>
    <row r="30" spans="2:40" x14ac:dyDescent="0.2">
      <c r="B30" s="32"/>
      <c r="C30" s="33"/>
      <c r="D30" s="34"/>
      <c r="E30" s="34"/>
      <c r="F30" s="34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50"/>
      <c r="T30" s="50"/>
      <c r="U30" s="50"/>
      <c r="V30" s="50"/>
      <c r="W30" s="50"/>
      <c r="X30" s="50"/>
    </row>
    <row r="31" spans="2:40" x14ac:dyDescent="0.2">
      <c r="B31" s="32"/>
      <c r="C31" s="34"/>
      <c r="D31" s="34"/>
      <c r="E31" s="34"/>
      <c r="F31" s="34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50"/>
      <c r="T31" s="50"/>
      <c r="U31" s="50"/>
      <c r="V31" s="50"/>
      <c r="W31" s="50"/>
      <c r="X31" s="50"/>
    </row>
    <row r="32" spans="2:40" ht="30" customHeight="1" x14ac:dyDescent="0.2">
      <c r="B32" s="31"/>
      <c r="C32" s="31"/>
      <c r="D32" s="31"/>
      <c r="E32" s="31"/>
      <c r="F32" s="31"/>
      <c r="G32" s="31"/>
      <c r="H32" s="69" t="s">
        <v>9</v>
      </c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50"/>
      <c r="T32" s="50"/>
      <c r="U32" s="50"/>
      <c r="V32" s="50"/>
      <c r="W32" s="50"/>
      <c r="X32" s="50"/>
    </row>
    <row r="33" spans="2:36" ht="28" customHeight="1" x14ac:dyDescent="0.2">
      <c r="B33" s="77" t="s">
        <v>51</v>
      </c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40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</row>
    <row r="34" spans="2:36" x14ac:dyDescent="0.2"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41"/>
      <c r="S34" s="51"/>
      <c r="T34" s="52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</row>
    <row r="35" spans="2:36" x14ac:dyDescent="0.2">
      <c r="H35" s="13">
        <f>C17*12*D26/100</f>
        <v>0</v>
      </c>
      <c r="I35" s="14"/>
      <c r="J35" s="14"/>
      <c r="K35" s="14"/>
      <c r="L35" s="14"/>
      <c r="M35" s="14"/>
      <c r="N35" s="14"/>
      <c r="O35" s="14"/>
      <c r="P35" s="14"/>
      <c r="Q35" s="14" t="str">
        <f>IF(D23-1&gt;=0,1,"")</f>
        <v/>
      </c>
      <c r="R35" s="13">
        <f>U17</f>
        <v>0</v>
      </c>
      <c r="S35" s="53"/>
      <c r="T35" s="53"/>
      <c r="U35" s="54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</row>
    <row r="36" spans="2:36" x14ac:dyDescent="0.2">
      <c r="H36" s="13"/>
      <c r="I36" s="13"/>
      <c r="J36" s="13"/>
      <c r="K36" s="13"/>
      <c r="L36" s="14"/>
      <c r="M36" s="14"/>
      <c r="N36" s="14"/>
      <c r="O36" s="14"/>
      <c r="P36" s="14"/>
      <c r="Q36" s="14"/>
      <c r="R36" s="13"/>
      <c r="S36" s="53"/>
      <c r="T36" s="53"/>
      <c r="U36" s="54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</row>
    <row r="37" spans="2:36" s="8" customFormat="1" x14ac:dyDescent="0.2">
      <c r="H37" s="13"/>
      <c r="I37" s="13"/>
      <c r="J37" s="13"/>
      <c r="K37" s="13">
        <f>$H$35</f>
        <v>0</v>
      </c>
      <c r="L37" s="13">
        <f>H37+I37+J37+K37</f>
        <v>0</v>
      </c>
      <c r="M37" s="13"/>
      <c r="N37" s="14"/>
      <c r="O37" s="14"/>
      <c r="P37" s="14"/>
      <c r="Q37" s="14"/>
      <c r="R37" s="13"/>
      <c r="S37" s="14"/>
      <c r="T37" s="14"/>
      <c r="U37" s="13"/>
    </row>
    <row r="38" spans="2:36" s="8" customFormat="1" x14ac:dyDescent="0.2">
      <c r="H38" s="13"/>
      <c r="I38" s="14"/>
      <c r="J38" s="13"/>
      <c r="K38" s="14"/>
      <c r="L38" s="14"/>
      <c r="M38" s="14"/>
      <c r="N38" s="14"/>
      <c r="O38" s="14"/>
      <c r="P38" s="14"/>
      <c r="Q38" s="14"/>
      <c r="R38" s="13"/>
      <c r="S38" s="14"/>
      <c r="T38" s="14"/>
      <c r="U38" s="13"/>
    </row>
    <row r="39" spans="2:36" s="8" customFormat="1" x14ac:dyDescent="0.2"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2:36" s="60" customFormat="1" ht="15" x14ac:dyDescent="0.2"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</row>
    <row r="41" spans="2:36" s="61" customFormat="1" ht="19" x14ac:dyDescent="0.25">
      <c r="D41" s="62" t="s">
        <v>52</v>
      </c>
    </row>
    <row r="42" spans="2:36" s="61" customFormat="1" ht="15" x14ac:dyDescent="0.2">
      <c r="G42" s="89" t="s">
        <v>16</v>
      </c>
      <c r="H42" s="89"/>
    </row>
    <row r="43" spans="2:36" s="61" customFormat="1" ht="15" x14ac:dyDescent="0.2">
      <c r="D43" s="61" t="s">
        <v>17</v>
      </c>
      <c r="E43" s="63">
        <f>C20</f>
        <v>0</v>
      </c>
      <c r="G43" s="95" t="e">
        <f>LOOKUP(E45,M48:M67,P48:P67)</f>
        <v>#N/A</v>
      </c>
      <c r="H43" s="95"/>
      <c r="J43" s="95" t="e">
        <f>G43</f>
        <v>#N/A</v>
      </c>
      <c r="K43" s="95"/>
    </row>
    <row r="44" spans="2:36" s="61" customFormat="1" ht="15" x14ac:dyDescent="0.2">
      <c r="D44" s="61" t="s">
        <v>18</v>
      </c>
      <c r="E44" s="63">
        <f>D27</f>
        <v>0</v>
      </c>
      <c r="G44" s="95"/>
      <c r="H44" s="95"/>
      <c r="J44" s="95"/>
      <c r="K44" s="95"/>
    </row>
    <row r="45" spans="2:36" s="61" customFormat="1" ht="17" customHeight="1" x14ac:dyDescent="0.2">
      <c r="D45" s="61" t="s">
        <v>9</v>
      </c>
      <c r="E45" s="64">
        <f>D23</f>
        <v>0</v>
      </c>
    </row>
    <row r="46" spans="2:36" s="61" customFormat="1" ht="15" x14ac:dyDescent="0.2"/>
    <row r="47" spans="2:36" s="61" customFormat="1" ht="15" x14ac:dyDescent="0.2">
      <c r="E47" s="96" t="s">
        <v>19</v>
      </c>
      <c r="F47" s="96" t="s">
        <v>20</v>
      </c>
      <c r="H47" s="97">
        <f>D29/100</f>
        <v>0</v>
      </c>
      <c r="I47" s="97" t="s">
        <v>21</v>
      </c>
    </row>
    <row r="48" spans="2:36" s="61" customFormat="1" ht="15" x14ac:dyDescent="0.2">
      <c r="E48" s="96"/>
      <c r="F48" s="96"/>
      <c r="H48" s="98"/>
      <c r="I48" s="98"/>
      <c r="M48" s="65">
        <v>1</v>
      </c>
      <c r="N48" s="65"/>
      <c r="O48" s="66"/>
      <c r="P48" s="67">
        <f>J60</f>
        <v>0</v>
      </c>
    </row>
    <row r="49" spans="1:16" s="61" customFormat="1" ht="15" x14ac:dyDescent="0.2">
      <c r="A49" s="92" t="s">
        <v>22</v>
      </c>
      <c r="B49" s="68">
        <f>C49</f>
        <v>31</v>
      </c>
      <c r="C49" s="68">
        <v>31</v>
      </c>
      <c r="D49" s="61" t="s">
        <v>23</v>
      </c>
      <c r="E49" s="63">
        <f>E43+E44</f>
        <v>0</v>
      </c>
      <c r="F49" s="63">
        <f>E49</f>
        <v>0</v>
      </c>
      <c r="M49" s="65">
        <v>2</v>
      </c>
      <c r="N49" s="65"/>
      <c r="O49" s="66"/>
      <c r="P49" s="67">
        <f>J72</f>
        <v>0</v>
      </c>
    </row>
    <row r="50" spans="1:16" s="61" customFormat="1" ht="15" x14ac:dyDescent="0.2">
      <c r="A50" s="92"/>
      <c r="B50" s="68">
        <f>C49+C50</f>
        <v>59</v>
      </c>
      <c r="C50" s="68">
        <v>28</v>
      </c>
      <c r="D50" s="61" t="s">
        <v>24</v>
      </c>
      <c r="E50" s="63">
        <f>$E$44+E49</f>
        <v>0</v>
      </c>
      <c r="F50" s="63">
        <f>$E$44*(365-B49)/365</f>
        <v>0</v>
      </c>
      <c r="M50" s="65">
        <v>3</v>
      </c>
      <c r="N50" s="65"/>
      <c r="O50" s="66"/>
      <c r="P50" s="67">
        <f>J84</f>
        <v>0</v>
      </c>
    </row>
    <row r="51" spans="1:16" s="61" customFormat="1" ht="15" x14ac:dyDescent="0.2">
      <c r="A51" s="92"/>
      <c r="B51" s="68">
        <f>B50+C51</f>
        <v>90</v>
      </c>
      <c r="C51" s="68">
        <v>31</v>
      </c>
      <c r="D51" s="61" t="s">
        <v>25</v>
      </c>
      <c r="E51" s="63">
        <f t="shared" ref="E51:E114" si="0">$E$44+E50</f>
        <v>0</v>
      </c>
      <c r="F51" s="63">
        <f t="shared" ref="F51:F60" si="1">$E$44*(365-B50)/365</f>
        <v>0</v>
      </c>
      <c r="M51" s="65">
        <v>4</v>
      </c>
      <c r="N51" s="65"/>
      <c r="O51" s="66"/>
      <c r="P51" s="67">
        <f>J96</f>
        <v>0</v>
      </c>
    </row>
    <row r="52" spans="1:16" s="61" customFormat="1" ht="15" x14ac:dyDescent="0.2">
      <c r="A52" s="92"/>
      <c r="B52" s="68">
        <f t="shared" ref="B52:B60" si="2">B51+C52</f>
        <v>120</v>
      </c>
      <c r="C52" s="68">
        <v>30</v>
      </c>
      <c r="D52" s="61" t="s">
        <v>26</v>
      </c>
      <c r="E52" s="63">
        <f t="shared" si="0"/>
        <v>0</v>
      </c>
      <c r="F52" s="63">
        <f t="shared" si="1"/>
        <v>0</v>
      </c>
      <c r="M52" s="65">
        <v>5</v>
      </c>
      <c r="N52" s="65"/>
      <c r="O52" s="66"/>
      <c r="P52" s="67">
        <f>J108</f>
        <v>0</v>
      </c>
    </row>
    <row r="53" spans="1:16" s="61" customFormat="1" ht="15" x14ac:dyDescent="0.2">
      <c r="A53" s="92"/>
      <c r="B53" s="68">
        <f t="shared" si="2"/>
        <v>151</v>
      </c>
      <c r="C53" s="68">
        <v>31</v>
      </c>
      <c r="D53" s="61" t="s">
        <v>27</v>
      </c>
      <c r="E53" s="63">
        <f t="shared" si="0"/>
        <v>0</v>
      </c>
      <c r="F53" s="63">
        <f t="shared" si="1"/>
        <v>0</v>
      </c>
      <c r="M53" s="65">
        <v>6</v>
      </c>
      <c r="N53" s="65"/>
      <c r="O53" s="66"/>
      <c r="P53" s="67">
        <f>J120</f>
        <v>0</v>
      </c>
    </row>
    <row r="54" spans="1:16" s="61" customFormat="1" ht="15" x14ac:dyDescent="0.2">
      <c r="A54" s="92"/>
      <c r="B54" s="68">
        <f t="shared" si="2"/>
        <v>181</v>
      </c>
      <c r="C54" s="68">
        <v>30</v>
      </c>
      <c r="D54" s="61" t="s">
        <v>28</v>
      </c>
      <c r="E54" s="63">
        <f t="shared" si="0"/>
        <v>0</v>
      </c>
      <c r="F54" s="63">
        <f t="shared" si="1"/>
        <v>0</v>
      </c>
      <c r="M54" s="65">
        <v>7</v>
      </c>
      <c r="N54" s="65"/>
      <c r="O54" s="66"/>
      <c r="P54" s="67">
        <f>J132</f>
        <v>0</v>
      </c>
    </row>
    <row r="55" spans="1:16" s="61" customFormat="1" ht="15" x14ac:dyDescent="0.2">
      <c r="A55" s="92"/>
      <c r="B55" s="68">
        <f t="shared" si="2"/>
        <v>212</v>
      </c>
      <c r="C55" s="68">
        <v>31</v>
      </c>
      <c r="D55" s="61" t="s">
        <v>29</v>
      </c>
      <c r="E55" s="63">
        <f t="shared" si="0"/>
        <v>0</v>
      </c>
      <c r="F55" s="63">
        <f t="shared" si="1"/>
        <v>0</v>
      </c>
      <c r="M55" s="65">
        <v>8</v>
      </c>
      <c r="N55" s="65"/>
      <c r="O55" s="66"/>
      <c r="P55" s="67">
        <f>J144</f>
        <v>0</v>
      </c>
    </row>
    <row r="56" spans="1:16" s="61" customFormat="1" ht="15" x14ac:dyDescent="0.2">
      <c r="A56" s="92"/>
      <c r="B56" s="68">
        <f t="shared" si="2"/>
        <v>243</v>
      </c>
      <c r="C56" s="68">
        <v>31</v>
      </c>
      <c r="D56" s="61" t="s">
        <v>30</v>
      </c>
      <c r="E56" s="63">
        <f t="shared" si="0"/>
        <v>0</v>
      </c>
      <c r="F56" s="63">
        <f t="shared" si="1"/>
        <v>0</v>
      </c>
      <c r="M56" s="65">
        <v>9</v>
      </c>
      <c r="N56" s="65"/>
      <c r="O56" s="66"/>
      <c r="P56" s="67">
        <f>J156</f>
        <v>0</v>
      </c>
    </row>
    <row r="57" spans="1:16" s="61" customFormat="1" ht="15" x14ac:dyDescent="0.2">
      <c r="A57" s="92"/>
      <c r="B57" s="68">
        <f t="shared" si="2"/>
        <v>273</v>
      </c>
      <c r="C57" s="68">
        <v>30</v>
      </c>
      <c r="D57" s="61" t="s">
        <v>31</v>
      </c>
      <c r="E57" s="63">
        <f t="shared" si="0"/>
        <v>0</v>
      </c>
      <c r="F57" s="63">
        <f t="shared" si="1"/>
        <v>0</v>
      </c>
      <c r="M57" s="65">
        <v>10</v>
      </c>
      <c r="N57" s="65"/>
      <c r="O57" s="66"/>
      <c r="P57" s="67">
        <f>J168</f>
        <v>0</v>
      </c>
    </row>
    <row r="58" spans="1:16" s="61" customFormat="1" ht="15" x14ac:dyDescent="0.2">
      <c r="A58" s="92"/>
      <c r="B58" s="68">
        <f t="shared" si="2"/>
        <v>304</v>
      </c>
      <c r="C58" s="68">
        <v>31</v>
      </c>
      <c r="D58" s="61" t="s">
        <v>32</v>
      </c>
      <c r="E58" s="63">
        <f t="shared" si="0"/>
        <v>0</v>
      </c>
      <c r="F58" s="63">
        <f t="shared" si="1"/>
        <v>0</v>
      </c>
      <c r="M58" s="65">
        <v>11</v>
      </c>
      <c r="N58" s="65"/>
      <c r="O58" s="66"/>
      <c r="P58" s="67">
        <f>J180</f>
        <v>0</v>
      </c>
    </row>
    <row r="59" spans="1:16" s="61" customFormat="1" ht="15" x14ac:dyDescent="0.2">
      <c r="A59" s="92"/>
      <c r="B59" s="68">
        <f t="shared" si="2"/>
        <v>334</v>
      </c>
      <c r="C59" s="68">
        <v>30</v>
      </c>
      <c r="D59" s="61" t="s">
        <v>33</v>
      </c>
      <c r="E59" s="63">
        <f t="shared" si="0"/>
        <v>0</v>
      </c>
      <c r="F59" s="63">
        <f t="shared" si="1"/>
        <v>0</v>
      </c>
      <c r="M59" s="65">
        <v>12</v>
      </c>
      <c r="N59" s="65"/>
      <c r="O59" s="66"/>
      <c r="P59" s="67">
        <f>J192</f>
        <v>0</v>
      </c>
    </row>
    <row r="60" spans="1:16" s="61" customFormat="1" ht="15" x14ac:dyDescent="0.2">
      <c r="A60" s="92"/>
      <c r="B60" s="68">
        <f t="shared" si="2"/>
        <v>365</v>
      </c>
      <c r="C60" s="68">
        <v>31</v>
      </c>
      <c r="D60" s="61" t="s">
        <v>34</v>
      </c>
      <c r="E60" s="63">
        <f t="shared" si="0"/>
        <v>0</v>
      </c>
      <c r="F60" s="63">
        <f t="shared" si="1"/>
        <v>0</v>
      </c>
      <c r="G60" s="63">
        <f>SUM(F49:F60)</f>
        <v>0</v>
      </c>
      <c r="H60" s="61">
        <f>G60*(1+H47)</f>
        <v>0</v>
      </c>
      <c r="I60" s="63">
        <f>H60-G60</f>
        <v>0</v>
      </c>
      <c r="J60" s="63">
        <f>F49+$E$44*11+I60</f>
        <v>0</v>
      </c>
      <c r="M60" s="65">
        <v>13</v>
      </c>
      <c r="N60" s="65"/>
      <c r="O60" s="66"/>
      <c r="P60" s="67">
        <f>J204</f>
        <v>0</v>
      </c>
    </row>
    <row r="61" spans="1:16" s="61" customFormat="1" ht="15" x14ac:dyDescent="0.2">
      <c r="A61" s="92" t="s">
        <v>35</v>
      </c>
      <c r="B61" s="68">
        <f>C61</f>
        <v>31</v>
      </c>
      <c r="C61" s="68">
        <v>31</v>
      </c>
      <c r="D61" s="61" t="s">
        <v>23</v>
      </c>
      <c r="E61" s="63">
        <f t="shared" si="0"/>
        <v>0</v>
      </c>
      <c r="F61" s="63">
        <f>(J60+E44)*365/365</f>
        <v>0</v>
      </c>
      <c r="J61" s="63"/>
      <c r="M61" s="65">
        <v>14</v>
      </c>
      <c r="N61" s="65"/>
      <c r="O61" s="66"/>
      <c r="P61" s="67">
        <f>J216</f>
        <v>0</v>
      </c>
    </row>
    <row r="62" spans="1:16" s="61" customFormat="1" ht="15" x14ac:dyDescent="0.2">
      <c r="A62" s="92"/>
      <c r="B62" s="68">
        <f>C61+C62</f>
        <v>59</v>
      </c>
      <c r="C62" s="68">
        <v>28</v>
      </c>
      <c r="D62" s="61" t="s">
        <v>24</v>
      </c>
      <c r="E62" s="63">
        <f t="shared" si="0"/>
        <v>0</v>
      </c>
      <c r="F62" s="63">
        <f>$E$44*(365-B61)/365</f>
        <v>0</v>
      </c>
      <c r="J62" s="63"/>
      <c r="M62" s="65">
        <v>15</v>
      </c>
      <c r="N62" s="65"/>
      <c r="O62" s="66"/>
      <c r="P62" s="67">
        <f>J228</f>
        <v>0</v>
      </c>
    </row>
    <row r="63" spans="1:16" s="61" customFormat="1" ht="15" x14ac:dyDescent="0.2">
      <c r="A63" s="92"/>
      <c r="B63" s="68">
        <f>B62+C63</f>
        <v>90</v>
      </c>
      <c r="C63" s="68">
        <v>31</v>
      </c>
      <c r="D63" s="61" t="s">
        <v>25</v>
      </c>
      <c r="E63" s="63">
        <f t="shared" si="0"/>
        <v>0</v>
      </c>
      <c r="F63" s="63">
        <f t="shared" ref="F63:F72" si="3">$E$44*(365-B62)/365</f>
        <v>0</v>
      </c>
      <c r="J63" s="63"/>
      <c r="M63" s="65">
        <v>16</v>
      </c>
      <c r="N63" s="65"/>
      <c r="O63" s="66"/>
      <c r="P63" s="67">
        <f>J240</f>
        <v>0</v>
      </c>
    </row>
    <row r="64" spans="1:16" s="61" customFormat="1" ht="15" x14ac:dyDescent="0.2">
      <c r="A64" s="92"/>
      <c r="B64" s="68">
        <f t="shared" ref="B64:B72" si="4">B63+C64</f>
        <v>120</v>
      </c>
      <c r="C64" s="68">
        <v>30</v>
      </c>
      <c r="D64" s="61" t="s">
        <v>26</v>
      </c>
      <c r="E64" s="63">
        <f t="shared" si="0"/>
        <v>0</v>
      </c>
      <c r="F64" s="63">
        <f t="shared" si="3"/>
        <v>0</v>
      </c>
      <c r="J64" s="63"/>
      <c r="M64" s="65">
        <v>17</v>
      </c>
      <c r="N64" s="65"/>
      <c r="O64" s="66"/>
      <c r="P64" s="67">
        <f>J252</f>
        <v>0</v>
      </c>
    </row>
    <row r="65" spans="1:16" s="61" customFormat="1" ht="15" x14ac:dyDescent="0.2">
      <c r="A65" s="92"/>
      <c r="B65" s="68">
        <f t="shared" si="4"/>
        <v>151</v>
      </c>
      <c r="C65" s="68">
        <v>31</v>
      </c>
      <c r="D65" s="61" t="s">
        <v>27</v>
      </c>
      <c r="E65" s="63">
        <f t="shared" si="0"/>
        <v>0</v>
      </c>
      <c r="F65" s="63">
        <f t="shared" si="3"/>
        <v>0</v>
      </c>
      <c r="J65" s="63"/>
      <c r="M65" s="61">
        <v>18</v>
      </c>
      <c r="P65" s="63">
        <f>J264</f>
        <v>0</v>
      </c>
    </row>
    <row r="66" spans="1:16" s="61" customFormat="1" ht="15" x14ac:dyDescent="0.2">
      <c r="A66" s="92"/>
      <c r="B66" s="68">
        <f t="shared" si="4"/>
        <v>181</v>
      </c>
      <c r="C66" s="68">
        <v>30</v>
      </c>
      <c r="D66" s="61" t="s">
        <v>28</v>
      </c>
      <c r="E66" s="63">
        <f t="shared" si="0"/>
        <v>0</v>
      </c>
      <c r="F66" s="63">
        <f t="shared" si="3"/>
        <v>0</v>
      </c>
      <c r="J66" s="63"/>
      <c r="M66" s="61">
        <v>19</v>
      </c>
      <c r="P66" s="63">
        <f>J276</f>
        <v>0</v>
      </c>
    </row>
    <row r="67" spans="1:16" s="61" customFormat="1" ht="15" x14ac:dyDescent="0.2">
      <c r="A67" s="92"/>
      <c r="B67" s="68">
        <f t="shared" si="4"/>
        <v>212</v>
      </c>
      <c r="C67" s="68">
        <v>31</v>
      </c>
      <c r="D67" s="61" t="s">
        <v>29</v>
      </c>
      <c r="E67" s="63">
        <f t="shared" si="0"/>
        <v>0</v>
      </c>
      <c r="F67" s="63">
        <f t="shared" si="3"/>
        <v>0</v>
      </c>
      <c r="J67" s="63"/>
      <c r="M67" s="61">
        <v>20</v>
      </c>
      <c r="P67" s="63">
        <f>J288</f>
        <v>0</v>
      </c>
    </row>
    <row r="68" spans="1:16" s="61" customFormat="1" ht="15" x14ac:dyDescent="0.2">
      <c r="A68" s="92"/>
      <c r="B68" s="68">
        <f t="shared" si="4"/>
        <v>243</v>
      </c>
      <c r="C68" s="68">
        <v>31</v>
      </c>
      <c r="D68" s="61" t="s">
        <v>30</v>
      </c>
      <c r="E68" s="63">
        <f t="shared" si="0"/>
        <v>0</v>
      </c>
      <c r="F68" s="63">
        <f t="shared" si="3"/>
        <v>0</v>
      </c>
      <c r="J68" s="63"/>
    </row>
    <row r="69" spans="1:16" s="61" customFormat="1" ht="15" x14ac:dyDescent="0.2">
      <c r="A69" s="92"/>
      <c r="B69" s="68">
        <f t="shared" si="4"/>
        <v>273</v>
      </c>
      <c r="C69" s="68">
        <v>30</v>
      </c>
      <c r="D69" s="61" t="s">
        <v>31</v>
      </c>
      <c r="E69" s="63">
        <f t="shared" si="0"/>
        <v>0</v>
      </c>
      <c r="F69" s="63">
        <f t="shared" si="3"/>
        <v>0</v>
      </c>
      <c r="J69" s="63"/>
    </row>
    <row r="70" spans="1:16" s="61" customFormat="1" ht="15" x14ac:dyDescent="0.2">
      <c r="A70" s="92"/>
      <c r="B70" s="68">
        <f t="shared" si="4"/>
        <v>304</v>
      </c>
      <c r="C70" s="68">
        <v>31</v>
      </c>
      <c r="D70" s="61" t="s">
        <v>32</v>
      </c>
      <c r="E70" s="63">
        <f t="shared" si="0"/>
        <v>0</v>
      </c>
      <c r="F70" s="63">
        <f t="shared" si="3"/>
        <v>0</v>
      </c>
      <c r="J70" s="63"/>
    </row>
    <row r="71" spans="1:16" s="61" customFormat="1" ht="15" x14ac:dyDescent="0.2">
      <c r="A71" s="92"/>
      <c r="B71" s="68">
        <f t="shared" si="4"/>
        <v>334</v>
      </c>
      <c r="C71" s="68">
        <v>30</v>
      </c>
      <c r="D71" s="61" t="s">
        <v>33</v>
      </c>
      <c r="E71" s="63">
        <f t="shared" si="0"/>
        <v>0</v>
      </c>
      <c r="F71" s="63">
        <f t="shared" si="3"/>
        <v>0</v>
      </c>
      <c r="J71" s="63"/>
    </row>
    <row r="72" spans="1:16" s="61" customFormat="1" ht="15" x14ac:dyDescent="0.2">
      <c r="A72" s="92"/>
      <c r="B72" s="68">
        <f t="shared" si="4"/>
        <v>365</v>
      </c>
      <c r="C72" s="68">
        <v>31</v>
      </c>
      <c r="D72" s="61" t="s">
        <v>34</v>
      </c>
      <c r="E72" s="63">
        <f t="shared" si="0"/>
        <v>0</v>
      </c>
      <c r="F72" s="63">
        <f t="shared" si="3"/>
        <v>0</v>
      </c>
      <c r="G72" s="63">
        <f>SUM(F61:F72)</f>
        <v>0</v>
      </c>
      <c r="H72" s="61">
        <f>G72*(1+H47)</f>
        <v>0</v>
      </c>
      <c r="I72" s="63">
        <f>H72-G72</f>
        <v>0</v>
      </c>
      <c r="J72" s="63">
        <f>F61+$E$44*11+I72</f>
        <v>0</v>
      </c>
    </row>
    <row r="73" spans="1:16" s="61" customFormat="1" ht="15" x14ac:dyDescent="0.2">
      <c r="A73" s="92" t="s">
        <v>36</v>
      </c>
      <c r="B73" s="68">
        <f>C73</f>
        <v>31</v>
      </c>
      <c r="C73" s="68">
        <v>31</v>
      </c>
      <c r="D73" s="61" t="s">
        <v>23</v>
      </c>
      <c r="E73" s="63">
        <f t="shared" si="0"/>
        <v>0</v>
      </c>
      <c r="F73" s="63">
        <f>(J72+E44)</f>
        <v>0</v>
      </c>
      <c r="J73" s="63"/>
    </row>
    <row r="74" spans="1:16" s="61" customFormat="1" ht="15" x14ac:dyDescent="0.2">
      <c r="A74" s="92"/>
      <c r="B74" s="68">
        <f>C73+C74</f>
        <v>59</v>
      </c>
      <c r="C74" s="68">
        <v>28</v>
      </c>
      <c r="D74" s="61" t="s">
        <v>24</v>
      </c>
      <c r="E74" s="63">
        <f t="shared" si="0"/>
        <v>0</v>
      </c>
      <c r="F74" s="63">
        <f>$E$44*(365-B73)/365</f>
        <v>0</v>
      </c>
      <c r="J74" s="63"/>
    </row>
    <row r="75" spans="1:16" s="61" customFormat="1" ht="15" x14ac:dyDescent="0.2">
      <c r="A75" s="92"/>
      <c r="B75" s="68">
        <f>B74+C75</f>
        <v>90</v>
      </c>
      <c r="C75" s="68">
        <v>31</v>
      </c>
      <c r="D75" s="61" t="s">
        <v>25</v>
      </c>
      <c r="E75" s="63">
        <f t="shared" si="0"/>
        <v>0</v>
      </c>
      <c r="F75" s="63">
        <f t="shared" ref="F75:F84" si="5">$E$44*(365-B74)/365</f>
        <v>0</v>
      </c>
      <c r="J75" s="63"/>
    </row>
    <row r="76" spans="1:16" s="61" customFormat="1" ht="15" x14ac:dyDescent="0.2">
      <c r="A76" s="92"/>
      <c r="B76" s="68">
        <f t="shared" ref="B76:B84" si="6">B75+C76</f>
        <v>120</v>
      </c>
      <c r="C76" s="68">
        <v>30</v>
      </c>
      <c r="D76" s="61" t="s">
        <v>26</v>
      </c>
      <c r="E76" s="63">
        <f t="shared" si="0"/>
        <v>0</v>
      </c>
      <c r="F76" s="63">
        <f t="shared" si="5"/>
        <v>0</v>
      </c>
      <c r="J76" s="63"/>
    </row>
    <row r="77" spans="1:16" s="61" customFormat="1" ht="15" x14ac:dyDescent="0.2">
      <c r="A77" s="92"/>
      <c r="B77" s="68">
        <f t="shared" si="6"/>
        <v>151</v>
      </c>
      <c r="C77" s="68">
        <v>31</v>
      </c>
      <c r="D77" s="61" t="s">
        <v>27</v>
      </c>
      <c r="E77" s="63">
        <f t="shared" si="0"/>
        <v>0</v>
      </c>
      <c r="F77" s="63">
        <f t="shared" si="5"/>
        <v>0</v>
      </c>
      <c r="J77" s="63"/>
    </row>
    <row r="78" spans="1:16" s="61" customFormat="1" ht="15" x14ac:dyDescent="0.2">
      <c r="A78" s="92"/>
      <c r="B78" s="68">
        <f t="shared" si="6"/>
        <v>181</v>
      </c>
      <c r="C78" s="68">
        <v>30</v>
      </c>
      <c r="D78" s="61" t="s">
        <v>28</v>
      </c>
      <c r="E78" s="63">
        <f t="shared" si="0"/>
        <v>0</v>
      </c>
      <c r="F78" s="63">
        <f t="shared" si="5"/>
        <v>0</v>
      </c>
      <c r="J78" s="63"/>
    </row>
    <row r="79" spans="1:16" s="61" customFormat="1" ht="15" x14ac:dyDescent="0.2">
      <c r="A79" s="92"/>
      <c r="B79" s="68">
        <f t="shared" si="6"/>
        <v>212</v>
      </c>
      <c r="C79" s="68">
        <v>31</v>
      </c>
      <c r="D79" s="61" t="s">
        <v>29</v>
      </c>
      <c r="E79" s="63">
        <f t="shared" si="0"/>
        <v>0</v>
      </c>
      <c r="F79" s="63">
        <f t="shared" si="5"/>
        <v>0</v>
      </c>
      <c r="J79" s="63"/>
    </row>
    <row r="80" spans="1:16" s="61" customFormat="1" ht="15" x14ac:dyDescent="0.2">
      <c r="A80" s="92"/>
      <c r="B80" s="68">
        <f t="shared" si="6"/>
        <v>243</v>
      </c>
      <c r="C80" s="68">
        <v>31</v>
      </c>
      <c r="D80" s="61" t="s">
        <v>30</v>
      </c>
      <c r="E80" s="63">
        <f t="shared" si="0"/>
        <v>0</v>
      </c>
      <c r="F80" s="63">
        <f t="shared" si="5"/>
        <v>0</v>
      </c>
      <c r="J80" s="63"/>
    </row>
    <row r="81" spans="1:10" s="61" customFormat="1" ht="15" x14ac:dyDescent="0.2">
      <c r="A81" s="92"/>
      <c r="B81" s="68">
        <f t="shared" si="6"/>
        <v>273</v>
      </c>
      <c r="C81" s="68">
        <v>30</v>
      </c>
      <c r="D81" s="61" t="s">
        <v>31</v>
      </c>
      <c r="E81" s="63">
        <f t="shared" si="0"/>
        <v>0</v>
      </c>
      <c r="F81" s="63">
        <f t="shared" si="5"/>
        <v>0</v>
      </c>
      <c r="J81" s="63"/>
    </row>
    <row r="82" spans="1:10" s="61" customFormat="1" ht="15" x14ac:dyDescent="0.2">
      <c r="A82" s="92"/>
      <c r="B82" s="68">
        <f t="shared" si="6"/>
        <v>304</v>
      </c>
      <c r="C82" s="68">
        <v>31</v>
      </c>
      <c r="D82" s="61" t="s">
        <v>32</v>
      </c>
      <c r="E82" s="63">
        <f t="shared" si="0"/>
        <v>0</v>
      </c>
      <c r="F82" s="63">
        <f t="shared" si="5"/>
        <v>0</v>
      </c>
      <c r="J82" s="63"/>
    </row>
    <row r="83" spans="1:10" s="61" customFormat="1" ht="15" x14ac:dyDescent="0.2">
      <c r="A83" s="92"/>
      <c r="B83" s="68">
        <f t="shared" si="6"/>
        <v>334</v>
      </c>
      <c r="C83" s="68">
        <v>30</v>
      </c>
      <c r="D83" s="61" t="s">
        <v>33</v>
      </c>
      <c r="E83" s="63">
        <f t="shared" si="0"/>
        <v>0</v>
      </c>
      <c r="F83" s="63">
        <f t="shared" si="5"/>
        <v>0</v>
      </c>
      <c r="J83" s="63"/>
    </row>
    <row r="84" spans="1:10" s="61" customFormat="1" ht="15" x14ac:dyDescent="0.2">
      <c r="A84" s="92"/>
      <c r="B84" s="68">
        <f t="shared" si="6"/>
        <v>365</v>
      </c>
      <c r="C84" s="68">
        <v>31</v>
      </c>
      <c r="D84" s="61" t="s">
        <v>34</v>
      </c>
      <c r="E84" s="63">
        <f t="shared" si="0"/>
        <v>0</v>
      </c>
      <c r="F84" s="63">
        <f t="shared" si="5"/>
        <v>0</v>
      </c>
      <c r="G84" s="63">
        <f>SUM(F73:F84)</f>
        <v>0</v>
      </c>
      <c r="H84" s="61">
        <f>G84*(1+H47)</f>
        <v>0</v>
      </c>
      <c r="I84" s="63">
        <f>H84-G84</f>
        <v>0</v>
      </c>
      <c r="J84" s="63">
        <f>F73+$E$44*11+I84</f>
        <v>0</v>
      </c>
    </row>
    <row r="85" spans="1:10" s="61" customFormat="1" ht="15" x14ac:dyDescent="0.2">
      <c r="A85" s="92" t="s">
        <v>37</v>
      </c>
      <c r="B85" s="68">
        <f>C85</f>
        <v>31</v>
      </c>
      <c r="C85" s="68">
        <v>31</v>
      </c>
      <c r="D85" s="61" t="s">
        <v>23</v>
      </c>
      <c r="E85" s="63">
        <f t="shared" si="0"/>
        <v>0</v>
      </c>
      <c r="F85" s="63">
        <f>(J84+E44)</f>
        <v>0</v>
      </c>
      <c r="J85" s="63"/>
    </row>
    <row r="86" spans="1:10" s="61" customFormat="1" ht="15" x14ac:dyDescent="0.2">
      <c r="A86" s="92"/>
      <c r="B86" s="68">
        <f>C85+C86</f>
        <v>60</v>
      </c>
      <c r="C86" s="68">
        <v>29</v>
      </c>
      <c r="D86" s="61" t="s">
        <v>24</v>
      </c>
      <c r="E86" s="63">
        <f t="shared" si="0"/>
        <v>0</v>
      </c>
      <c r="F86" s="63">
        <f>$E$44*(365-B85)/365</f>
        <v>0</v>
      </c>
      <c r="J86" s="63"/>
    </row>
    <row r="87" spans="1:10" s="61" customFormat="1" ht="15" x14ac:dyDescent="0.2">
      <c r="A87" s="92"/>
      <c r="B87" s="68">
        <f>B86+C87</f>
        <v>91</v>
      </c>
      <c r="C87" s="68">
        <v>31</v>
      </c>
      <c r="D87" s="61" t="s">
        <v>25</v>
      </c>
      <c r="E87" s="63">
        <f t="shared" si="0"/>
        <v>0</v>
      </c>
      <c r="F87" s="63">
        <f t="shared" ref="F87:F96" si="7">$E$44*(365-B86)/365</f>
        <v>0</v>
      </c>
      <c r="J87" s="63"/>
    </row>
    <row r="88" spans="1:10" s="61" customFormat="1" ht="15" x14ac:dyDescent="0.2">
      <c r="A88" s="92"/>
      <c r="B88" s="68">
        <f t="shared" ref="B88:B96" si="8">B87+C88</f>
        <v>121</v>
      </c>
      <c r="C88" s="68">
        <v>30</v>
      </c>
      <c r="D88" s="61" t="s">
        <v>26</v>
      </c>
      <c r="E88" s="63">
        <f t="shared" si="0"/>
        <v>0</v>
      </c>
      <c r="F88" s="63">
        <f t="shared" si="7"/>
        <v>0</v>
      </c>
      <c r="J88" s="63"/>
    </row>
    <row r="89" spans="1:10" s="61" customFormat="1" ht="15" x14ac:dyDescent="0.2">
      <c r="A89" s="92"/>
      <c r="B89" s="68">
        <f t="shared" si="8"/>
        <v>152</v>
      </c>
      <c r="C89" s="68">
        <v>31</v>
      </c>
      <c r="D89" s="61" t="s">
        <v>27</v>
      </c>
      <c r="E89" s="63">
        <f t="shared" si="0"/>
        <v>0</v>
      </c>
      <c r="F89" s="63">
        <f t="shared" si="7"/>
        <v>0</v>
      </c>
      <c r="J89" s="63"/>
    </row>
    <row r="90" spans="1:10" s="61" customFormat="1" ht="15" x14ac:dyDescent="0.2">
      <c r="A90" s="92"/>
      <c r="B90" s="68">
        <f t="shared" si="8"/>
        <v>182</v>
      </c>
      <c r="C90" s="68">
        <v>30</v>
      </c>
      <c r="D90" s="61" t="s">
        <v>28</v>
      </c>
      <c r="E90" s="63">
        <f t="shared" si="0"/>
        <v>0</v>
      </c>
      <c r="F90" s="63">
        <f t="shared" si="7"/>
        <v>0</v>
      </c>
      <c r="J90" s="63"/>
    </row>
    <row r="91" spans="1:10" s="61" customFormat="1" ht="15" x14ac:dyDescent="0.2">
      <c r="A91" s="92"/>
      <c r="B91" s="68">
        <f t="shared" si="8"/>
        <v>213</v>
      </c>
      <c r="C91" s="68">
        <v>31</v>
      </c>
      <c r="D91" s="61" t="s">
        <v>29</v>
      </c>
      <c r="E91" s="63">
        <f t="shared" si="0"/>
        <v>0</v>
      </c>
      <c r="F91" s="63">
        <f t="shared" si="7"/>
        <v>0</v>
      </c>
      <c r="J91" s="63"/>
    </row>
    <row r="92" spans="1:10" s="61" customFormat="1" ht="15" x14ac:dyDescent="0.2">
      <c r="A92" s="92"/>
      <c r="B92" s="68">
        <f t="shared" si="8"/>
        <v>244</v>
      </c>
      <c r="C92" s="68">
        <v>31</v>
      </c>
      <c r="D92" s="61" t="s">
        <v>30</v>
      </c>
      <c r="E92" s="63">
        <f t="shared" si="0"/>
        <v>0</v>
      </c>
      <c r="F92" s="63">
        <f t="shared" si="7"/>
        <v>0</v>
      </c>
      <c r="J92" s="63"/>
    </row>
    <row r="93" spans="1:10" s="61" customFormat="1" ht="15" x14ac:dyDescent="0.2">
      <c r="A93" s="92"/>
      <c r="B93" s="68">
        <f t="shared" si="8"/>
        <v>274</v>
      </c>
      <c r="C93" s="68">
        <v>30</v>
      </c>
      <c r="D93" s="61" t="s">
        <v>31</v>
      </c>
      <c r="E93" s="63">
        <f t="shared" si="0"/>
        <v>0</v>
      </c>
      <c r="F93" s="63">
        <f t="shared" si="7"/>
        <v>0</v>
      </c>
      <c r="J93" s="63"/>
    </row>
    <row r="94" spans="1:10" s="61" customFormat="1" ht="15" x14ac:dyDescent="0.2">
      <c r="A94" s="92"/>
      <c r="B94" s="68">
        <f t="shared" si="8"/>
        <v>305</v>
      </c>
      <c r="C94" s="68">
        <v>31</v>
      </c>
      <c r="D94" s="61" t="s">
        <v>32</v>
      </c>
      <c r="E94" s="63">
        <f t="shared" si="0"/>
        <v>0</v>
      </c>
      <c r="F94" s="63">
        <f t="shared" si="7"/>
        <v>0</v>
      </c>
      <c r="J94" s="63"/>
    </row>
    <row r="95" spans="1:10" s="61" customFormat="1" ht="15" x14ac:dyDescent="0.2">
      <c r="A95" s="92"/>
      <c r="B95" s="68">
        <f t="shared" si="8"/>
        <v>335</v>
      </c>
      <c r="C95" s="68">
        <v>30</v>
      </c>
      <c r="D95" s="61" t="s">
        <v>33</v>
      </c>
      <c r="E95" s="63">
        <f t="shared" si="0"/>
        <v>0</v>
      </c>
      <c r="F95" s="63">
        <f t="shared" si="7"/>
        <v>0</v>
      </c>
      <c r="J95" s="63"/>
    </row>
    <row r="96" spans="1:10" s="61" customFormat="1" ht="15" x14ac:dyDescent="0.2">
      <c r="A96" s="92"/>
      <c r="B96" s="68">
        <f t="shared" si="8"/>
        <v>366</v>
      </c>
      <c r="C96" s="68">
        <v>31</v>
      </c>
      <c r="D96" s="61" t="s">
        <v>34</v>
      </c>
      <c r="E96" s="63">
        <f t="shared" si="0"/>
        <v>0</v>
      </c>
      <c r="F96" s="63">
        <f t="shared" si="7"/>
        <v>0</v>
      </c>
      <c r="G96" s="63">
        <f>SUM(F85:F96)</f>
        <v>0</v>
      </c>
      <c r="H96" s="61">
        <f>G96*(1+H47)</f>
        <v>0</v>
      </c>
      <c r="I96" s="63">
        <f>H96-G96</f>
        <v>0</v>
      </c>
      <c r="J96" s="63">
        <f>F85+$E$44*11+I96</f>
        <v>0</v>
      </c>
    </row>
    <row r="97" spans="1:10" s="61" customFormat="1" ht="15" x14ac:dyDescent="0.2">
      <c r="A97" s="92" t="s">
        <v>38</v>
      </c>
      <c r="B97" s="68">
        <f>C97</f>
        <v>31</v>
      </c>
      <c r="C97" s="68">
        <v>31</v>
      </c>
      <c r="D97" s="61" t="s">
        <v>23</v>
      </c>
      <c r="E97" s="63">
        <f t="shared" si="0"/>
        <v>0</v>
      </c>
      <c r="F97" s="63">
        <f>(J96+E44)</f>
        <v>0</v>
      </c>
      <c r="J97" s="63"/>
    </row>
    <row r="98" spans="1:10" s="61" customFormat="1" ht="15" x14ac:dyDescent="0.2">
      <c r="A98" s="92"/>
      <c r="B98" s="68">
        <f>C97+C98</f>
        <v>59</v>
      </c>
      <c r="C98" s="68">
        <v>28</v>
      </c>
      <c r="D98" s="61" t="s">
        <v>24</v>
      </c>
      <c r="E98" s="63">
        <f t="shared" si="0"/>
        <v>0</v>
      </c>
      <c r="F98" s="63">
        <f>$E$44*(365-B97)/365</f>
        <v>0</v>
      </c>
      <c r="J98" s="63"/>
    </row>
    <row r="99" spans="1:10" s="61" customFormat="1" ht="15" x14ac:dyDescent="0.2">
      <c r="A99" s="92"/>
      <c r="B99" s="68">
        <f>B98+C99</f>
        <v>90</v>
      </c>
      <c r="C99" s="68">
        <v>31</v>
      </c>
      <c r="D99" s="61" t="s">
        <v>25</v>
      </c>
      <c r="E99" s="63">
        <f t="shared" si="0"/>
        <v>0</v>
      </c>
      <c r="F99" s="63">
        <f t="shared" ref="F99:F108" si="9">$E$44*(365-B98)/365</f>
        <v>0</v>
      </c>
      <c r="J99" s="63"/>
    </row>
    <row r="100" spans="1:10" s="61" customFormat="1" ht="15" x14ac:dyDescent="0.2">
      <c r="A100" s="92"/>
      <c r="B100" s="68">
        <f t="shared" ref="B100:B108" si="10">B99+C100</f>
        <v>120</v>
      </c>
      <c r="C100" s="68">
        <v>30</v>
      </c>
      <c r="D100" s="61" t="s">
        <v>26</v>
      </c>
      <c r="E100" s="63">
        <f t="shared" si="0"/>
        <v>0</v>
      </c>
      <c r="F100" s="63">
        <f t="shared" si="9"/>
        <v>0</v>
      </c>
      <c r="J100" s="63"/>
    </row>
    <row r="101" spans="1:10" s="61" customFormat="1" ht="15" x14ac:dyDescent="0.2">
      <c r="A101" s="92"/>
      <c r="B101" s="68">
        <f t="shared" si="10"/>
        <v>151</v>
      </c>
      <c r="C101" s="68">
        <v>31</v>
      </c>
      <c r="D101" s="61" t="s">
        <v>27</v>
      </c>
      <c r="E101" s="63">
        <f t="shared" si="0"/>
        <v>0</v>
      </c>
      <c r="F101" s="63">
        <f t="shared" si="9"/>
        <v>0</v>
      </c>
      <c r="J101" s="63"/>
    </row>
    <row r="102" spans="1:10" s="61" customFormat="1" ht="15" x14ac:dyDescent="0.2">
      <c r="A102" s="92"/>
      <c r="B102" s="68">
        <f t="shared" si="10"/>
        <v>181</v>
      </c>
      <c r="C102" s="68">
        <v>30</v>
      </c>
      <c r="D102" s="61" t="s">
        <v>28</v>
      </c>
      <c r="E102" s="63">
        <f t="shared" si="0"/>
        <v>0</v>
      </c>
      <c r="F102" s="63">
        <f t="shared" si="9"/>
        <v>0</v>
      </c>
      <c r="J102" s="63"/>
    </row>
    <row r="103" spans="1:10" s="61" customFormat="1" ht="15" x14ac:dyDescent="0.2">
      <c r="A103" s="92"/>
      <c r="B103" s="68">
        <f t="shared" si="10"/>
        <v>212</v>
      </c>
      <c r="C103" s="68">
        <v>31</v>
      </c>
      <c r="D103" s="61" t="s">
        <v>29</v>
      </c>
      <c r="E103" s="63">
        <f t="shared" si="0"/>
        <v>0</v>
      </c>
      <c r="F103" s="63">
        <f t="shared" si="9"/>
        <v>0</v>
      </c>
      <c r="J103" s="63"/>
    </row>
    <row r="104" spans="1:10" s="61" customFormat="1" ht="15" x14ac:dyDescent="0.2">
      <c r="A104" s="92"/>
      <c r="B104" s="68">
        <f t="shared" si="10"/>
        <v>243</v>
      </c>
      <c r="C104" s="68">
        <v>31</v>
      </c>
      <c r="D104" s="61" t="s">
        <v>30</v>
      </c>
      <c r="E104" s="63">
        <f t="shared" si="0"/>
        <v>0</v>
      </c>
      <c r="F104" s="63">
        <f t="shared" si="9"/>
        <v>0</v>
      </c>
      <c r="J104" s="63"/>
    </row>
    <row r="105" spans="1:10" s="61" customFormat="1" ht="15" x14ac:dyDescent="0.2">
      <c r="A105" s="92"/>
      <c r="B105" s="68">
        <f t="shared" si="10"/>
        <v>273</v>
      </c>
      <c r="C105" s="68">
        <v>30</v>
      </c>
      <c r="D105" s="61" t="s">
        <v>31</v>
      </c>
      <c r="E105" s="63">
        <f t="shared" si="0"/>
        <v>0</v>
      </c>
      <c r="F105" s="63">
        <f t="shared" si="9"/>
        <v>0</v>
      </c>
      <c r="J105" s="63"/>
    </row>
    <row r="106" spans="1:10" s="61" customFormat="1" ht="15" x14ac:dyDescent="0.2">
      <c r="A106" s="92"/>
      <c r="B106" s="68">
        <f t="shared" si="10"/>
        <v>304</v>
      </c>
      <c r="C106" s="68">
        <v>31</v>
      </c>
      <c r="D106" s="61" t="s">
        <v>32</v>
      </c>
      <c r="E106" s="63">
        <f t="shared" si="0"/>
        <v>0</v>
      </c>
      <c r="F106" s="63">
        <f t="shared" si="9"/>
        <v>0</v>
      </c>
      <c r="J106" s="63"/>
    </row>
    <row r="107" spans="1:10" s="61" customFormat="1" ht="15" x14ac:dyDescent="0.2">
      <c r="A107" s="92"/>
      <c r="B107" s="68">
        <f t="shared" si="10"/>
        <v>334</v>
      </c>
      <c r="C107" s="68">
        <v>30</v>
      </c>
      <c r="D107" s="61" t="s">
        <v>33</v>
      </c>
      <c r="E107" s="63">
        <f t="shared" si="0"/>
        <v>0</v>
      </c>
      <c r="F107" s="63">
        <f t="shared" si="9"/>
        <v>0</v>
      </c>
      <c r="J107" s="63"/>
    </row>
    <row r="108" spans="1:10" s="61" customFormat="1" ht="15" x14ac:dyDescent="0.2">
      <c r="A108" s="92"/>
      <c r="B108" s="68">
        <f t="shared" si="10"/>
        <v>365</v>
      </c>
      <c r="C108" s="68">
        <v>31</v>
      </c>
      <c r="D108" s="61" t="s">
        <v>34</v>
      </c>
      <c r="E108" s="63">
        <f t="shared" si="0"/>
        <v>0</v>
      </c>
      <c r="F108" s="63">
        <f t="shared" si="9"/>
        <v>0</v>
      </c>
      <c r="G108" s="63">
        <f>SUM(F97:F108)</f>
        <v>0</v>
      </c>
      <c r="H108" s="61">
        <f>G108*(1+H47)</f>
        <v>0</v>
      </c>
      <c r="I108" s="63">
        <f>H108-G108</f>
        <v>0</v>
      </c>
      <c r="J108" s="63">
        <f>F97+$E$44*11+I108</f>
        <v>0</v>
      </c>
    </row>
    <row r="109" spans="1:10" s="61" customFormat="1" ht="15" x14ac:dyDescent="0.2">
      <c r="A109" s="92" t="s">
        <v>39</v>
      </c>
      <c r="B109" s="68">
        <f>C109</f>
        <v>31</v>
      </c>
      <c r="C109" s="68">
        <v>31</v>
      </c>
      <c r="D109" s="61" t="s">
        <v>23</v>
      </c>
      <c r="E109" s="63">
        <f t="shared" si="0"/>
        <v>0</v>
      </c>
      <c r="F109" s="63">
        <f>(J108+E44)</f>
        <v>0</v>
      </c>
      <c r="J109" s="63"/>
    </row>
    <row r="110" spans="1:10" s="61" customFormat="1" ht="15" x14ac:dyDescent="0.2">
      <c r="A110" s="92"/>
      <c r="B110" s="68">
        <f>C109+C110</f>
        <v>59</v>
      </c>
      <c r="C110" s="68">
        <v>28</v>
      </c>
      <c r="D110" s="61" t="s">
        <v>24</v>
      </c>
      <c r="E110" s="63">
        <f t="shared" si="0"/>
        <v>0</v>
      </c>
      <c r="F110" s="63">
        <f>$E$44*(365-B109)/365</f>
        <v>0</v>
      </c>
      <c r="J110" s="63"/>
    </row>
    <row r="111" spans="1:10" s="61" customFormat="1" ht="15" x14ac:dyDescent="0.2">
      <c r="A111" s="92"/>
      <c r="B111" s="68">
        <f>B110+C111</f>
        <v>90</v>
      </c>
      <c r="C111" s="68">
        <v>31</v>
      </c>
      <c r="D111" s="61" t="s">
        <v>25</v>
      </c>
      <c r="E111" s="63">
        <f t="shared" si="0"/>
        <v>0</v>
      </c>
      <c r="F111" s="63">
        <f t="shared" ref="F111:F120" si="11">$E$44*(365-B110)/365</f>
        <v>0</v>
      </c>
      <c r="J111" s="63"/>
    </row>
    <row r="112" spans="1:10" s="61" customFormat="1" ht="15" x14ac:dyDescent="0.2">
      <c r="A112" s="92"/>
      <c r="B112" s="68">
        <f t="shared" ref="B112:B120" si="12">B111+C112</f>
        <v>120</v>
      </c>
      <c r="C112" s="68">
        <v>30</v>
      </c>
      <c r="D112" s="61" t="s">
        <v>26</v>
      </c>
      <c r="E112" s="63">
        <f t="shared" si="0"/>
        <v>0</v>
      </c>
      <c r="F112" s="63">
        <f t="shared" si="11"/>
        <v>0</v>
      </c>
      <c r="J112" s="63"/>
    </row>
    <row r="113" spans="1:10" s="61" customFormat="1" ht="15" x14ac:dyDescent="0.2">
      <c r="A113" s="92"/>
      <c r="B113" s="68">
        <f t="shared" si="12"/>
        <v>151</v>
      </c>
      <c r="C113" s="68">
        <v>31</v>
      </c>
      <c r="D113" s="61" t="s">
        <v>27</v>
      </c>
      <c r="E113" s="63">
        <f t="shared" si="0"/>
        <v>0</v>
      </c>
      <c r="F113" s="63">
        <f t="shared" si="11"/>
        <v>0</v>
      </c>
      <c r="J113" s="63"/>
    </row>
    <row r="114" spans="1:10" s="61" customFormat="1" ht="15" x14ac:dyDescent="0.2">
      <c r="A114" s="92"/>
      <c r="B114" s="68">
        <f t="shared" si="12"/>
        <v>181</v>
      </c>
      <c r="C114" s="68">
        <v>30</v>
      </c>
      <c r="D114" s="61" t="s">
        <v>28</v>
      </c>
      <c r="E114" s="63">
        <f t="shared" si="0"/>
        <v>0</v>
      </c>
      <c r="F114" s="63">
        <f t="shared" si="11"/>
        <v>0</v>
      </c>
      <c r="J114" s="63"/>
    </row>
    <row r="115" spans="1:10" s="61" customFormat="1" ht="15" x14ac:dyDescent="0.2">
      <c r="A115" s="92"/>
      <c r="B115" s="68">
        <f t="shared" si="12"/>
        <v>212</v>
      </c>
      <c r="C115" s="68">
        <v>31</v>
      </c>
      <c r="D115" s="61" t="s">
        <v>29</v>
      </c>
      <c r="E115" s="63">
        <f t="shared" ref="E115:E178" si="13">$E$44+E114</f>
        <v>0</v>
      </c>
      <c r="F115" s="63">
        <f t="shared" si="11"/>
        <v>0</v>
      </c>
      <c r="J115" s="63"/>
    </row>
    <row r="116" spans="1:10" s="61" customFormat="1" ht="15" x14ac:dyDescent="0.2">
      <c r="A116" s="92"/>
      <c r="B116" s="68">
        <f t="shared" si="12"/>
        <v>243</v>
      </c>
      <c r="C116" s="68">
        <v>31</v>
      </c>
      <c r="D116" s="61" t="s">
        <v>30</v>
      </c>
      <c r="E116" s="63">
        <f t="shared" si="13"/>
        <v>0</v>
      </c>
      <c r="F116" s="63">
        <f t="shared" si="11"/>
        <v>0</v>
      </c>
      <c r="J116" s="63"/>
    </row>
    <row r="117" spans="1:10" s="61" customFormat="1" ht="15" x14ac:dyDescent="0.2">
      <c r="A117" s="92"/>
      <c r="B117" s="68">
        <f t="shared" si="12"/>
        <v>273</v>
      </c>
      <c r="C117" s="68">
        <v>30</v>
      </c>
      <c r="D117" s="61" t="s">
        <v>31</v>
      </c>
      <c r="E117" s="63">
        <f t="shared" si="13"/>
        <v>0</v>
      </c>
      <c r="F117" s="63">
        <f t="shared" si="11"/>
        <v>0</v>
      </c>
      <c r="J117" s="63"/>
    </row>
    <row r="118" spans="1:10" s="61" customFormat="1" ht="15" x14ac:dyDescent="0.2">
      <c r="A118" s="92"/>
      <c r="B118" s="68">
        <f t="shared" si="12"/>
        <v>304</v>
      </c>
      <c r="C118" s="68">
        <v>31</v>
      </c>
      <c r="D118" s="61" t="s">
        <v>32</v>
      </c>
      <c r="E118" s="63">
        <f t="shared" si="13"/>
        <v>0</v>
      </c>
      <c r="F118" s="63">
        <f t="shared" si="11"/>
        <v>0</v>
      </c>
      <c r="J118" s="63"/>
    </row>
    <row r="119" spans="1:10" s="61" customFormat="1" ht="15" x14ac:dyDescent="0.2">
      <c r="A119" s="92"/>
      <c r="B119" s="68">
        <f t="shared" si="12"/>
        <v>334</v>
      </c>
      <c r="C119" s="68">
        <v>30</v>
      </c>
      <c r="D119" s="61" t="s">
        <v>33</v>
      </c>
      <c r="E119" s="63">
        <f t="shared" si="13"/>
        <v>0</v>
      </c>
      <c r="F119" s="63">
        <f t="shared" si="11"/>
        <v>0</v>
      </c>
      <c r="J119" s="63"/>
    </row>
    <row r="120" spans="1:10" s="61" customFormat="1" ht="15" x14ac:dyDescent="0.2">
      <c r="A120" s="92"/>
      <c r="B120" s="68">
        <f t="shared" si="12"/>
        <v>365</v>
      </c>
      <c r="C120" s="68">
        <v>31</v>
      </c>
      <c r="D120" s="61" t="s">
        <v>34</v>
      </c>
      <c r="E120" s="63">
        <f t="shared" si="13"/>
        <v>0</v>
      </c>
      <c r="F120" s="63">
        <f t="shared" si="11"/>
        <v>0</v>
      </c>
      <c r="G120" s="63">
        <f>SUM(F109:F120)</f>
        <v>0</v>
      </c>
      <c r="H120" s="61">
        <f>G120*(1+H47)</f>
        <v>0</v>
      </c>
      <c r="I120" s="63">
        <f>H120-G120</f>
        <v>0</v>
      </c>
      <c r="J120" s="63">
        <f>F109+$E$44*11+I120</f>
        <v>0</v>
      </c>
    </row>
    <row r="121" spans="1:10" s="61" customFormat="1" ht="15" x14ac:dyDescent="0.2">
      <c r="A121" s="92" t="s">
        <v>40</v>
      </c>
      <c r="B121" s="68">
        <f>C121</f>
        <v>31</v>
      </c>
      <c r="C121" s="68">
        <v>31</v>
      </c>
      <c r="D121" s="61" t="s">
        <v>23</v>
      </c>
      <c r="E121" s="63">
        <f t="shared" si="13"/>
        <v>0</v>
      </c>
      <c r="F121" s="63">
        <f>(J120+E44)</f>
        <v>0</v>
      </c>
      <c r="J121" s="63"/>
    </row>
    <row r="122" spans="1:10" s="61" customFormat="1" ht="15" x14ac:dyDescent="0.2">
      <c r="A122" s="92"/>
      <c r="B122" s="68">
        <f>C121+C122</f>
        <v>59</v>
      </c>
      <c r="C122" s="68">
        <v>28</v>
      </c>
      <c r="D122" s="61" t="s">
        <v>24</v>
      </c>
      <c r="E122" s="63">
        <f t="shared" si="13"/>
        <v>0</v>
      </c>
      <c r="F122" s="63">
        <f>$E$44*(365-B121)/365</f>
        <v>0</v>
      </c>
      <c r="J122" s="63"/>
    </row>
    <row r="123" spans="1:10" s="61" customFormat="1" ht="15" x14ac:dyDescent="0.2">
      <c r="A123" s="92"/>
      <c r="B123" s="68">
        <f>B122+C123</f>
        <v>90</v>
      </c>
      <c r="C123" s="68">
        <v>31</v>
      </c>
      <c r="D123" s="61" t="s">
        <v>25</v>
      </c>
      <c r="E123" s="63">
        <f t="shared" si="13"/>
        <v>0</v>
      </c>
      <c r="F123" s="63">
        <f t="shared" ref="F123:F132" si="14">$E$44*(365-B122)/365</f>
        <v>0</v>
      </c>
      <c r="J123" s="63"/>
    </row>
    <row r="124" spans="1:10" s="61" customFormat="1" ht="15" x14ac:dyDescent="0.2">
      <c r="A124" s="92"/>
      <c r="B124" s="68">
        <f t="shared" ref="B124:B132" si="15">B123+C124</f>
        <v>120</v>
      </c>
      <c r="C124" s="68">
        <v>30</v>
      </c>
      <c r="D124" s="61" t="s">
        <v>26</v>
      </c>
      <c r="E124" s="63">
        <f t="shared" si="13"/>
        <v>0</v>
      </c>
      <c r="F124" s="63">
        <f t="shared" si="14"/>
        <v>0</v>
      </c>
      <c r="J124" s="63"/>
    </row>
    <row r="125" spans="1:10" s="61" customFormat="1" ht="15" x14ac:dyDescent="0.2">
      <c r="A125" s="92"/>
      <c r="B125" s="68">
        <f t="shared" si="15"/>
        <v>151</v>
      </c>
      <c r="C125" s="68">
        <v>31</v>
      </c>
      <c r="D125" s="61" t="s">
        <v>27</v>
      </c>
      <c r="E125" s="63">
        <f t="shared" si="13"/>
        <v>0</v>
      </c>
      <c r="F125" s="63">
        <f t="shared" si="14"/>
        <v>0</v>
      </c>
      <c r="J125" s="63"/>
    </row>
    <row r="126" spans="1:10" s="61" customFormat="1" ht="15" x14ac:dyDescent="0.2">
      <c r="A126" s="92"/>
      <c r="B126" s="68">
        <f t="shared" si="15"/>
        <v>181</v>
      </c>
      <c r="C126" s="68">
        <v>30</v>
      </c>
      <c r="D126" s="61" t="s">
        <v>28</v>
      </c>
      <c r="E126" s="63">
        <f t="shared" si="13"/>
        <v>0</v>
      </c>
      <c r="F126" s="63">
        <f t="shared" si="14"/>
        <v>0</v>
      </c>
      <c r="J126" s="63"/>
    </row>
    <row r="127" spans="1:10" s="61" customFormat="1" ht="15" x14ac:dyDescent="0.2">
      <c r="A127" s="92"/>
      <c r="B127" s="68">
        <f t="shared" si="15"/>
        <v>212</v>
      </c>
      <c r="C127" s="68">
        <v>31</v>
      </c>
      <c r="D127" s="61" t="s">
        <v>29</v>
      </c>
      <c r="E127" s="63">
        <f t="shared" si="13"/>
        <v>0</v>
      </c>
      <c r="F127" s="63">
        <f t="shared" si="14"/>
        <v>0</v>
      </c>
      <c r="J127" s="63"/>
    </row>
    <row r="128" spans="1:10" s="61" customFormat="1" ht="15" x14ac:dyDescent="0.2">
      <c r="A128" s="92"/>
      <c r="B128" s="68">
        <f t="shared" si="15"/>
        <v>243</v>
      </c>
      <c r="C128" s="68">
        <v>31</v>
      </c>
      <c r="D128" s="61" t="s">
        <v>30</v>
      </c>
      <c r="E128" s="63">
        <f t="shared" si="13"/>
        <v>0</v>
      </c>
      <c r="F128" s="63">
        <f t="shared" si="14"/>
        <v>0</v>
      </c>
      <c r="J128" s="63"/>
    </row>
    <row r="129" spans="1:10" s="61" customFormat="1" ht="15" x14ac:dyDescent="0.2">
      <c r="A129" s="92"/>
      <c r="B129" s="68">
        <f t="shared" si="15"/>
        <v>273</v>
      </c>
      <c r="C129" s="68">
        <v>30</v>
      </c>
      <c r="D129" s="61" t="s">
        <v>31</v>
      </c>
      <c r="E129" s="63">
        <f t="shared" si="13"/>
        <v>0</v>
      </c>
      <c r="F129" s="63">
        <f t="shared" si="14"/>
        <v>0</v>
      </c>
      <c r="J129" s="63"/>
    </row>
    <row r="130" spans="1:10" s="61" customFormat="1" ht="15" x14ac:dyDescent="0.2">
      <c r="A130" s="92"/>
      <c r="B130" s="68">
        <f t="shared" si="15"/>
        <v>304</v>
      </c>
      <c r="C130" s="68">
        <v>31</v>
      </c>
      <c r="D130" s="61" t="s">
        <v>32</v>
      </c>
      <c r="E130" s="63">
        <f t="shared" si="13"/>
        <v>0</v>
      </c>
      <c r="F130" s="63">
        <f t="shared" si="14"/>
        <v>0</v>
      </c>
      <c r="J130" s="63"/>
    </row>
    <row r="131" spans="1:10" s="61" customFormat="1" ht="15" x14ac:dyDescent="0.2">
      <c r="A131" s="92"/>
      <c r="B131" s="68">
        <f t="shared" si="15"/>
        <v>334</v>
      </c>
      <c r="C131" s="68">
        <v>30</v>
      </c>
      <c r="D131" s="61" t="s">
        <v>33</v>
      </c>
      <c r="E131" s="63">
        <f t="shared" si="13"/>
        <v>0</v>
      </c>
      <c r="F131" s="63">
        <f t="shared" si="14"/>
        <v>0</v>
      </c>
      <c r="J131" s="63"/>
    </row>
    <row r="132" spans="1:10" s="61" customFormat="1" ht="15" x14ac:dyDescent="0.2">
      <c r="A132" s="92"/>
      <c r="B132" s="68">
        <f t="shared" si="15"/>
        <v>365</v>
      </c>
      <c r="C132" s="68">
        <v>31</v>
      </c>
      <c r="D132" s="61" t="s">
        <v>34</v>
      </c>
      <c r="E132" s="63">
        <f t="shared" si="13"/>
        <v>0</v>
      </c>
      <c r="F132" s="63">
        <f t="shared" si="14"/>
        <v>0</v>
      </c>
      <c r="G132" s="63">
        <f>SUM(F121:F132)</f>
        <v>0</v>
      </c>
      <c r="H132" s="61">
        <f>G132*(1+H47)</f>
        <v>0</v>
      </c>
      <c r="I132" s="63">
        <f>H132-G132</f>
        <v>0</v>
      </c>
      <c r="J132" s="63">
        <f>F121+$E$44*11+I132</f>
        <v>0</v>
      </c>
    </row>
    <row r="133" spans="1:10" s="61" customFormat="1" ht="15" x14ac:dyDescent="0.2">
      <c r="A133" s="92" t="s">
        <v>41</v>
      </c>
      <c r="B133" s="68">
        <f>C133</f>
        <v>31</v>
      </c>
      <c r="C133" s="68">
        <v>31</v>
      </c>
      <c r="D133" s="61" t="s">
        <v>23</v>
      </c>
      <c r="E133" s="63">
        <f t="shared" si="13"/>
        <v>0</v>
      </c>
      <c r="F133" s="63">
        <f>(J132+E44)</f>
        <v>0</v>
      </c>
      <c r="J133" s="63"/>
    </row>
    <row r="134" spans="1:10" s="61" customFormat="1" ht="15" x14ac:dyDescent="0.2">
      <c r="A134" s="92"/>
      <c r="B134" s="68">
        <f>C133+C134</f>
        <v>60</v>
      </c>
      <c r="C134" s="68">
        <v>29</v>
      </c>
      <c r="D134" s="61" t="s">
        <v>24</v>
      </c>
      <c r="E134" s="63">
        <f t="shared" si="13"/>
        <v>0</v>
      </c>
      <c r="F134" s="63">
        <f>$E$44*(365-B133)/365</f>
        <v>0</v>
      </c>
      <c r="J134" s="63"/>
    </row>
    <row r="135" spans="1:10" s="61" customFormat="1" ht="15" x14ac:dyDescent="0.2">
      <c r="A135" s="92"/>
      <c r="B135" s="68">
        <f>B134+C135</f>
        <v>91</v>
      </c>
      <c r="C135" s="68">
        <v>31</v>
      </c>
      <c r="D135" s="61" t="s">
        <v>25</v>
      </c>
      <c r="E135" s="63">
        <f t="shared" si="13"/>
        <v>0</v>
      </c>
      <c r="F135" s="63">
        <f t="shared" ref="F135:F144" si="16">$E$44*(365-B134)/365</f>
        <v>0</v>
      </c>
      <c r="J135" s="63"/>
    </row>
    <row r="136" spans="1:10" s="61" customFormat="1" ht="15" x14ac:dyDescent="0.2">
      <c r="A136" s="92"/>
      <c r="B136" s="68">
        <f t="shared" ref="B136:B144" si="17">B135+C136</f>
        <v>121</v>
      </c>
      <c r="C136" s="68">
        <v>30</v>
      </c>
      <c r="D136" s="61" t="s">
        <v>26</v>
      </c>
      <c r="E136" s="63">
        <f t="shared" si="13"/>
        <v>0</v>
      </c>
      <c r="F136" s="63">
        <f t="shared" si="16"/>
        <v>0</v>
      </c>
      <c r="J136" s="63"/>
    </row>
    <row r="137" spans="1:10" s="61" customFormat="1" ht="15" x14ac:dyDescent="0.2">
      <c r="A137" s="92"/>
      <c r="B137" s="68">
        <f t="shared" si="17"/>
        <v>152</v>
      </c>
      <c r="C137" s="68">
        <v>31</v>
      </c>
      <c r="D137" s="61" t="s">
        <v>27</v>
      </c>
      <c r="E137" s="63">
        <f t="shared" si="13"/>
        <v>0</v>
      </c>
      <c r="F137" s="63">
        <f t="shared" si="16"/>
        <v>0</v>
      </c>
      <c r="J137" s="63"/>
    </row>
    <row r="138" spans="1:10" s="61" customFormat="1" ht="15" x14ac:dyDescent="0.2">
      <c r="A138" s="92"/>
      <c r="B138" s="68">
        <f t="shared" si="17"/>
        <v>182</v>
      </c>
      <c r="C138" s="68">
        <v>30</v>
      </c>
      <c r="D138" s="61" t="s">
        <v>28</v>
      </c>
      <c r="E138" s="63">
        <f t="shared" si="13"/>
        <v>0</v>
      </c>
      <c r="F138" s="63">
        <f t="shared" si="16"/>
        <v>0</v>
      </c>
      <c r="J138" s="63"/>
    </row>
    <row r="139" spans="1:10" s="61" customFormat="1" ht="15" x14ac:dyDescent="0.2">
      <c r="A139" s="92"/>
      <c r="B139" s="68">
        <f t="shared" si="17"/>
        <v>213</v>
      </c>
      <c r="C139" s="68">
        <v>31</v>
      </c>
      <c r="D139" s="61" t="s">
        <v>29</v>
      </c>
      <c r="E139" s="63">
        <f t="shared" si="13"/>
        <v>0</v>
      </c>
      <c r="F139" s="63">
        <f t="shared" si="16"/>
        <v>0</v>
      </c>
      <c r="J139" s="63"/>
    </row>
    <row r="140" spans="1:10" s="61" customFormat="1" ht="15" x14ac:dyDescent="0.2">
      <c r="A140" s="92"/>
      <c r="B140" s="68">
        <f t="shared" si="17"/>
        <v>244</v>
      </c>
      <c r="C140" s="68">
        <v>31</v>
      </c>
      <c r="D140" s="61" t="s">
        <v>30</v>
      </c>
      <c r="E140" s="63">
        <f t="shared" si="13"/>
        <v>0</v>
      </c>
      <c r="F140" s="63">
        <f t="shared" si="16"/>
        <v>0</v>
      </c>
      <c r="J140" s="63"/>
    </row>
    <row r="141" spans="1:10" s="61" customFormat="1" ht="15" x14ac:dyDescent="0.2">
      <c r="A141" s="92"/>
      <c r="B141" s="68">
        <f t="shared" si="17"/>
        <v>274</v>
      </c>
      <c r="C141" s="68">
        <v>30</v>
      </c>
      <c r="D141" s="61" t="s">
        <v>31</v>
      </c>
      <c r="E141" s="63">
        <f t="shared" si="13"/>
        <v>0</v>
      </c>
      <c r="F141" s="63">
        <f t="shared" si="16"/>
        <v>0</v>
      </c>
      <c r="J141" s="63"/>
    </row>
    <row r="142" spans="1:10" s="61" customFormat="1" ht="15" x14ac:dyDescent="0.2">
      <c r="A142" s="92"/>
      <c r="B142" s="68">
        <f t="shared" si="17"/>
        <v>305</v>
      </c>
      <c r="C142" s="68">
        <v>31</v>
      </c>
      <c r="D142" s="61" t="s">
        <v>32</v>
      </c>
      <c r="E142" s="63">
        <f t="shared" si="13"/>
        <v>0</v>
      </c>
      <c r="F142" s="63">
        <f t="shared" si="16"/>
        <v>0</v>
      </c>
      <c r="J142" s="63"/>
    </row>
    <row r="143" spans="1:10" s="61" customFormat="1" ht="15" x14ac:dyDescent="0.2">
      <c r="A143" s="92"/>
      <c r="B143" s="68">
        <f t="shared" si="17"/>
        <v>335</v>
      </c>
      <c r="C143" s="68">
        <v>30</v>
      </c>
      <c r="D143" s="61" t="s">
        <v>33</v>
      </c>
      <c r="E143" s="63">
        <f t="shared" si="13"/>
        <v>0</v>
      </c>
      <c r="F143" s="63">
        <f t="shared" si="16"/>
        <v>0</v>
      </c>
      <c r="J143" s="63"/>
    </row>
    <row r="144" spans="1:10" s="61" customFormat="1" ht="15" x14ac:dyDescent="0.2">
      <c r="A144" s="92"/>
      <c r="B144" s="68">
        <f t="shared" si="17"/>
        <v>366</v>
      </c>
      <c r="C144" s="68">
        <v>31</v>
      </c>
      <c r="D144" s="61" t="s">
        <v>34</v>
      </c>
      <c r="E144" s="63">
        <f t="shared" si="13"/>
        <v>0</v>
      </c>
      <c r="F144" s="63">
        <f t="shared" si="16"/>
        <v>0</v>
      </c>
      <c r="G144" s="63">
        <f>SUM(F133:F144)</f>
        <v>0</v>
      </c>
      <c r="H144" s="61">
        <f>G144*(1+H47)</f>
        <v>0</v>
      </c>
      <c r="I144" s="63">
        <f>H144-G144</f>
        <v>0</v>
      </c>
      <c r="J144" s="63">
        <f>F133+$E$44*11+I144</f>
        <v>0</v>
      </c>
    </row>
    <row r="145" spans="1:10" s="61" customFormat="1" ht="15" x14ac:dyDescent="0.2">
      <c r="A145" s="92" t="s">
        <v>42</v>
      </c>
      <c r="B145" s="68">
        <f>C145</f>
        <v>31</v>
      </c>
      <c r="C145" s="68">
        <v>31</v>
      </c>
      <c r="D145" s="61" t="s">
        <v>23</v>
      </c>
      <c r="E145" s="63">
        <f t="shared" si="13"/>
        <v>0</v>
      </c>
      <c r="F145" s="63">
        <f>(J144+E44)</f>
        <v>0</v>
      </c>
      <c r="J145" s="63"/>
    </row>
    <row r="146" spans="1:10" s="61" customFormat="1" ht="15" x14ac:dyDescent="0.2">
      <c r="A146" s="92"/>
      <c r="B146" s="68">
        <f>C145+C146</f>
        <v>59</v>
      </c>
      <c r="C146" s="68">
        <v>28</v>
      </c>
      <c r="D146" s="61" t="s">
        <v>24</v>
      </c>
      <c r="E146" s="63">
        <f t="shared" si="13"/>
        <v>0</v>
      </c>
      <c r="F146" s="63">
        <f>$E$44*(365-B145)/365</f>
        <v>0</v>
      </c>
      <c r="J146" s="63"/>
    </row>
    <row r="147" spans="1:10" s="61" customFormat="1" ht="15" x14ac:dyDescent="0.2">
      <c r="A147" s="92"/>
      <c r="B147" s="68">
        <f>B146+C147</f>
        <v>90</v>
      </c>
      <c r="C147" s="68">
        <v>31</v>
      </c>
      <c r="D147" s="61" t="s">
        <v>25</v>
      </c>
      <c r="E147" s="63">
        <f t="shared" si="13"/>
        <v>0</v>
      </c>
      <c r="F147" s="63">
        <f t="shared" ref="F147:F156" si="18">$E$44*(365-B146)/365</f>
        <v>0</v>
      </c>
      <c r="J147" s="63"/>
    </row>
    <row r="148" spans="1:10" s="61" customFormat="1" ht="15" x14ac:dyDescent="0.2">
      <c r="A148" s="92"/>
      <c r="B148" s="68">
        <f t="shared" ref="B148:B156" si="19">B147+C148</f>
        <v>120</v>
      </c>
      <c r="C148" s="68">
        <v>30</v>
      </c>
      <c r="D148" s="61" t="s">
        <v>26</v>
      </c>
      <c r="E148" s="63">
        <f t="shared" si="13"/>
        <v>0</v>
      </c>
      <c r="F148" s="63">
        <f t="shared" si="18"/>
        <v>0</v>
      </c>
      <c r="J148" s="63"/>
    </row>
    <row r="149" spans="1:10" s="61" customFormat="1" ht="15" x14ac:dyDescent="0.2">
      <c r="A149" s="92"/>
      <c r="B149" s="68">
        <f t="shared" si="19"/>
        <v>151</v>
      </c>
      <c r="C149" s="68">
        <v>31</v>
      </c>
      <c r="D149" s="61" t="s">
        <v>27</v>
      </c>
      <c r="E149" s="63">
        <f t="shared" si="13"/>
        <v>0</v>
      </c>
      <c r="F149" s="63">
        <f t="shared" si="18"/>
        <v>0</v>
      </c>
      <c r="J149" s="63"/>
    </row>
    <row r="150" spans="1:10" s="61" customFormat="1" ht="15" x14ac:dyDescent="0.2">
      <c r="A150" s="92"/>
      <c r="B150" s="68">
        <f t="shared" si="19"/>
        <v>181</v>
      </c>
      <c r="C150" s="68">
        <v>30</v>
      </c>
      <c r="D150" s="61" t="s">
        <v>28</v>
      </c>
      <c r="E150" s="63">
        <f t="shared" si="13"/>
        <v>0</v>
      </c>
      <c r="F150" s="63">
        <f t="shared" si="18"/>
        <v>0</v>
      </c>
      <c r="J150" s="63"/>
    </row>
    <row r="151" spans="1:10" s="61" customFormat="1" ht="15" x14ac:dyDescent="0.2">
      <c r="A151" s="92"/>
      <c r="B151" s="68">
        <f t="shared" si="19"/>
        <v>212</v>
      </c>
      <c r="C151" s="68">
        <v>31</v>
      </c>
      <c r="D151" s="61" t="s">
        <v>29</v>
      </c>
      <c r="E151" s="63">
        <f t="shared" si="13"/>
        <v>0</v>
      </c>
      <c r="F151" s="63">
        <f t="shared" si="18"/>
        <v>0</v>
      </c>
      <c r="J151" s="63"/>
    </row>
    <row r="152" spans="1:10" s="61" customFormat="1" ht="15" x14ac:dyDescent="0.2">
      <c r="A152" s="92"/>
      <c r="B152" s="68">
        <f t="shared" si="19"/>
        <v>243</v>
      </c>
      <c r="C152" s="68">
        <v>31</v>
      </c>
      <c r="D152" s="61" t="s">
        <v>30</v>
      </c>
      <c r="E152" s="63">
        <f t="shared" si="13"/>
        <v>0</v>
      </c>
      <c r="F152" s="63">
        <f t="shared" si="18"/>
        <v>0</v>
      </c>
      <c r="J152" s="63"/>
    </row>
    <row r="153" spans="1:10" s="61" customFormat="1" ht="15" x14ac:dyDescent="0.2">
      <c r="A153" s="92"/>
      <c r="B153" s="68">
        <f t="shared" si="19"/>
        <v>273</v>
      </c>
      <c r="C153" s="68">
        <v>30</v>
      </c>
      <c r="D153" s="61" t="s">
        <v>31</v>
      </c>
      <c r="E153" s="63">
        <f t="shared" si="13"/>
        <v>0</v>
      </c>
      <c r="F153" s="63">
        <f t="shared" si="18"/>
        <v>0</v>
      </c>
      <c r="J153" s="63"/>
    </row>
    <row r="154" spans="1:10" s="61" customFormat="1" ht="15" x14ac:dyDescent="0.2">
      <c r="A154" s="92"/>
      <c r="B154" s="68">
        <f t="shared" si="19"/>
        <v>304</v>
      </c>
      <c r="C154" s="68">
        <v>31</v>
      </c>
      <c r="D154" s="61" t="s">
        <v>32</v>
      </c>
      <c r="E154" s="63">
        <f t="shared" si="13"/>
        <v>0</v>
      </c>
      <c r="F154" s="63">
        <f t="shared" si="18"/>
        <v>0</v>
      </c>
      <c r="J154" s="63"/>
    </row>
    <row r="155" spans="1:10" s="61" customFormat="1" ht="15" x14ac:dyDescent="0.2">
      <c r="A155" s="92"/>
      <c r="B155" s="68">
        <f t="shared" si="19"/>
        <v>334</v>
      </c>
      <c r="C155" s="68">
        <v>30</v>
      </c>
      <c r="D155" s="61" t="s">
        <v>33</v>
      </c>
      <c r="E155" s="63">
        <f t="shared" si="13"/>
        <v>0</v>
      </c>
      <c r="F155" s="63">
        <f t="shared" si="18"/>
        <v>0</v>
      </c>
      <c r="J155" s="63"/>
    </row>
    <row r="156" spans="1:10" s="61" customFormat="1" ht="15" x14ac:dyDescent="0.2">
      <c r="A156" s="92"/>
      <c r="B156" s="68">
        <f t="shared" si="19"/>
        <v>365</v>
      </c>
      <c r="C156" s="68">
        <v>31</v>
      </c>
      <c r="D156" s="61" t="s">
        <v>34</v>
      </c>
      <c r="E156" s="63">
        <f t="shared" si="13"/>
        <v>0</v>
      </c>
      <c r="F156" s="63">
        <f t="shared" si="18"/>
        <v>0</v>
      </c>
      <c r="G156" s="63">
        <f>SUM(F145:F156)</f>
        <v>0</v>
      </c>
      <c r="H156" s="61">
        <f>G156*(1+H47)</f>
        <v>0</v>
      </c>
      <c r="I156" s="63">
        <f>H156-G156</f>
        <v>0</v>
      </c>
      <c r="J156" s="63">
        <f>F145+$E$44*11+I156</f>
        <v>0</v>
      </c>
    </row>
    <row r="157" spans="1:10" s="61" customFormat="1" ht="15" x14ac:dyDescent="0.2">
      <c r="A157" s="92" t="s">
        <v>43</v>
      </c>
      <c r="B157" s="68">
        <f>C157</f>
        <v>31</v>
      </c>
      <c r="C157" s="68">
        <v>31</v>
      </c>
      <c r="D157" s="61" t="s">
        <v>23</v>
      </c>
      <c r="E157" s="63">
        <f t="shared" si="13"/>
        <v>0</v>
      </c>
      <c r="F157" s="63">
        <f>(J156+E44)</f>
        <v>0</v>
      </c>
      <c r="J157" s="63"/>
    </row>
    <row r="158" spans="1:10" s="61" customFormat="1" ht="15" x14ac:dyDescent="0.2">
      <c r="A158" s="92"/>
      <c r="B158" s="68">
        <f>C157+C158</f>
        <v>59</v>
      </c>
      <c r="C158" s="68">
        <v>28</v>
      </c>
      <c r="D158" s="61" t="s">
        <v>24</v>
      </c>
      <c r="E158" s="63">
        <f t="shared" si="13"/>
        <v>0</v>
      </c>
      <c r="F158" s="63">
        <f>$E$44*(365-B157)/365</f>
        <v>0</v>
      </c>
      <c r="J158" s="63"/>
    </row>
    <row r="159" spans="1:10" s="61" customFormat="1" ht="15" x14ac:dyDescent="0.2">
      <c r="A159" s="92"/>
      <c r="B159" s="68">
        <f>B158+C159</f>
        <v>90</v>
      </c>
      <c r="C159" s="68">
        <v>31</v>
      </c>
      <c r="D159" s="61" t="s">
        <v>25</v>
      </c>
      <c r="E159" s="63">
        <f t="shared" si="13"/>
        <v>0</v>
      </c>
      <c r="F159" s="63">
        <f t="shared" ref="F159:F168" si="20">$E$44*(365-B158)/365</f>
        <v>0</v>
      </c>
      <c r="J159" s="63"/>
    </row>
    <row r="160" spans="1:10" s="61" customFormat="1" ht="15" x14ac:dyDescent="0.2">
      <c r="A160" s="92"/>
      <c r="B160" s="68">
        <f t="shared" ref="B160:B168" si="21">B159+C160</f>
        <v>120</v>
      </c>
      <c r="C160" s="68">
        <v>30</v>
      </c>
      <c r="D160" s="61" t="s">
        <v>26</v>
      </c>
      <c r="E160" s="63">
        <f t="shared" si="13"/>
        <v>0</v>
      </c>
      <c r="F160" s="63">
        <f t="shared" si="20"/>
        <v>0</v>
      </c>
      <c r="J160" s="63"/>
    </row>
    <row r="161" spans="1:10" s="61" customFormat="1" ht="15" x14ac:dyDescent="0.2">
      <c r="A161" s="92"/>
      <c r="B161" s="68">
        <f t="shared" si="21"/>
        <v>151</v>
      </c>
      <c r="C161" s="68">
        <v>31</v>
      </c>
      <c r="D161" s="61" t="s">
        <v>27</v>
      </c>
      <c r="E161" s="63">
        <f t="shared" si="13"/>
        <v>0</v>
      </c>
      <c r="F161" s="63">
        <f t="shared" si="20"/>
        <v>0</v>
      </c>
      <c r="J161" s="63"/>
    </row>
    <row r="162" spans="1:10" s="61" customFormat="1" ht="15" x14ac:dyDescent="0.2">
      <c r="A162" s="92"/>
      <c r="B162" s="68">
        <f t="shared" si="21"/>
        <v>181</v>
      </c>
      <c r="C162" s="68">
        <v>30</v>
      </c>
      <c r="D162" s="61" t="s">
        <v>28</v>
      </c>
      <c r="E162" s="63">
        <f t="shared" si="13"/>
        <v>0</v>
      </c>
      <c r="F162" s="63">
        <f t="shared" si="20"/>
        <v>0</v>
      </c>
      <c r="J162" s="63"/>
    </row>
    <row r="163" spans="1:10" s="61" customFormat="1" ht="15" x14ac:dyDescent="0.2">
      <c r="A163" s="92"/>
      <c r="B163" s="68">
        <f t="shared" si="21"/>
        <v>212</v>
      </c>
      <c r="C163" s="68">
        <v>31</v>
      </c>
      <c r="D163" s="61" t="s">
        <v>29</v>
      </c>
      <c r="E163" s="63">
        <f t="shared" si="13"/>
        <v>0</v>
      </c>
      <c r="F163" s="63">
        <f t="shared" si="20"/>
        <v>0</v>
      </c>
      <c r="J163" s="63"/>
    </row>
    <row r="164" spans="1:10" s="61" customFormat="1" ht="15" x14ac:dyDescent="0.2">
      <c r="A164" s="92"/>
      <c r="B164" s="68">
        <f t="shared" si="21"/>
        <v>243</v>
      </c>
      <c r="C164" s="68">
        <v>31</v>
      </c>
      <c r="D164" s="61" t="s">
        <v>30</v>
      </c>
      <c r="E164" s="63">
        <f t="shared" si="13"/>
        <v>0</v>
      </c>
      <c r="F164" s="63">
        <f t="shared" si="20"/>
        <v>0</v>
      </c>
      <c r="J164" s="63"/>
    </row>
    <row r="165" spans="1:10" s="61" customFormat="1" ht="15" x14ac:dyDescent="0.2">
      <c r="A165" s="92"/>
      <c r="B165" s="68">
        <f t="shared" si="21"/>
        <v>273</v>
      </c>
      <c r="C165" s="68">
        <v>30</v>
      </c>
      <c r="D165" s="61" t="s">
        <v>31</v>
      </c>
      <c r="E165" s="63">
        <f t="shared" si="13"/>
        <v>0</v>
      </c>
      <c r="F165" s="63">
        <f t="shared" si="20"/>
        <v>0</v>
      </c>
      <c r="J165" s="63"/>
    </row>
    <row r="166" spans="1:10" s="61" customFormat="1" ht="15" x14ac:dyDescent="0.2">
      <c r="A166" s="92"/>
      <c r="B166" s="68">
        <f t="shared" si="21"/>
        <v>304</v>
      </c>
      <c r="C166" s="68">
        <v>31</v>
      </c>
      <c r="D166" s="61" t="s">
        <v>32</v>
      </c>
      <c r="E166" s="63">
        <f t="shared" si="13"/>
        <v>0</v>
      </c>
      <c r="F166" s="63">
        <f t="shared" si="20"/>
        <v>0</v>
      </c>
      <c r="J166" s="63"/>
    </row>
    <row r="167" spans="1:10" s="61" customFormat="1" ht="15" x14ac:dyDescent="0.2">
      <c r="A167" s="92"/>
      <c r="B167" s="68">
        <f t="shared" si="21"/>
        <v>334</v>
      </c>
      <c r="C167" s="68">
        <v>30</v>
      </c>
      <c r="D167" s="61" t="s">
        <v>33</v>
      </c>
      <c r="E167" s="63">
        <f t="shared" si="13"/>
        <v>0</v>
      </c>
      <c r="F167" s="63">
        <f t="shared" si="20"/>
        <v>0</v>
      </c>
      <c r="J167" s="63"/>
    </row>
    <row r="168" spans="1:10" s="61" customFormat="1" ht="15" x14ac:dyDescent="0.2">
      <c r="A168" s="92"/>
      <c r="B168" s="68">
        <f t="shared" si="21"/>
        <v>365</v>
      </c>
      <c r="C168" s="68">
        <v>31</v>
      </c>
      <c r="D168" s="61" t="s">
        <v>34</v>
      </c>
      <c r="E168" s="63">
        <f t="shared" si="13"/>
        <v>0</v>
      </c>
      <c r="F168" s="63">
        <f t="shared" si="20"/>
        <v>0</v>
      </c>
      <c r="G168" s="63">
        <f>SUM(F157:F168)</f>
        <v>0</v>
      </c>
      <c r="H168" s="61">
        <f>G168*(1+H47)</f>
        <v>0</v>
      </c>
      <c r="I168" s="63">
        <f>H168-G168</f>
        <v>0</v>
      </c>
      <c r="J168" s="63">
        <f>F157+$E$44*11+I168</f>
        <v>0</v>
      </c>
    </row>
    <row r="169" spans="1:10" s="61" customFormat="1" ht="15" x14ac:dyDescent="0.2">
      <c r="A169" s="92" t="s">
        <v>44</v>
      </c>
      <c r="B169" s="68">
        <f>C169</f>
        <v>31</v>
      </c>
      <c r="C169" s="68">
        <v>31</v>
      </c>
      <c r="D169" s="61" t="s">
        <v>23</v>
      </c>
      <c r="E169" s="63">
        <f t="shared" si="13"/>
        <v>0</v>
      </c>
      <c r="F169" s="63">
        <f>(J168+E44)</f>
        <v>0</v>
      </c>
      <c r="J169" s="63"/>
    </row>
    <row r="170" spans="1:10" s="61" customFormat="1" ht="15" x14ac:dyDescent="0.2">
      <c r="A170" s="92"/>
      <c r="B170" s="68">
        <f>C169+C170</f>
        <v>59</v>
      </c>
      <c r="C170" s="68">
        <v>28</v>
      </c>
      <c r="D170" s="61" t="s">
        <v>24</v>
      </c>
      <c r="E170" s="63">
        <f t="shared" si="13"/>
        <v>0</v>
      </c>
      <c r="F170" s="63">
        <f>$E$44*(365-B169)/365</f>
        <v>0</v>
      </c>
      <c r="J170" s="63"/>
    </row>
    <row r="171" spans="1:10" s="61" customFormat="1" ht="15" x14ac:dyDescent="0.2">
      <c r="A171" s="92"/>
      <c r="B171" s="68">
        <f>B170+C171</f>
        <v>90</v>
      </c>
      <c r="C171" s="68">
        <v>31</v>
      </c>
      <c r="D171" s="61" t="s">
        <v>25</v>
      </c>
      <c r="E171" s="63">
        <f t="shared" si="13"/>
        <v>0</v>
      </c>
      <c r="F171" s="63">
        <f t="shared" ref="F171:F180" si="22">$E$44*(365-B170)/365</f>
        <v>0</v>
      </c>
      <c r="J171" s="63"/>
    </row>
    <row r="172" spans="1:10" s="61" customFormat="1" ht="15" x14ac:dyDescent="0.2">
      <c r="A172" s="92"/>
      <c r="B172" s="68">
        <f t="shared" ref="B172:B180" si="23">B171+C172</f>
        <v>120</v>
      </c>
      <c r="C172" s="68">
        <v>30</v>
      </c>
      <c r="D172" s="61" t="s">
        <v>26</v>
      </c>
      <c r="E172" s="63">
        <f t="shared" si="13"/>
        <v>0</v>
      </c>
      <c r="F172" s="63">
        <f t="shared" si="22"/>
        <v>0</v>
      </c>
      <c r="J172" s="63"/>
    </row>
    <row r="173" spans="1:10" s="61" customFormat="1" ht="15" x14ac:dyDescent="0.2">
      <c r="A173" s="92"/>
      <c r="B173" s="68">
        <f t="shared" si="23"/>
        <v>151</v>
      </c>
      <c r="C173" s="68">
        <v>31</v>
      </c>
      <c r="D173" s="61" t="s">
        <v>27</v>
      </c>
      <c r="E173" s="63">
        <f t="shared" si="13"/>
        <v>0</v>
      </c>
      <c r="F173" s="63">
        <f t="shared" si="22"/>
        <v>0</v>
      </c>
      <c r="J173" s="63"/>
    </row>
    <row r="174" spans="1:10" s="61" customFormat="1" ht="15" x14ac:dyDescent="0.2">
      <c r="A174" s="92"/>
      <c r="B174" s="68">
        <f t="shared" si="23"/>
        <v>181</v>
      </c>
      <c r="C174" s="68">
        <v>30</v>
      </c>
      <c r="D174" s="61" t="s">
        <v>28</v>
      </c>
      <c r="E174" s="63">
        <f t="shared" si="13"/>
        <v>0</v>
      </c>
      <c r="F174" s="63">
        <f t="shared" si="22"/>
        <v>0</v>
      </c>
      <c r="J174" s="63"/>
    </row>
    <row r="175" spans="1:10" s="61" customFormat="1" ht="15" x14ac:dyDescent="0.2">
      <c r="A175" s="92"/>
      <c r="B175" s="68">
        <f t="shared" si="23"/>
        <v>212</v>
      </c>
      <c r="C175" s="68">
        <v>31</v>
      </c>
      <c r="D175" s="61" t="s">
        <v>29</v>
      </c>
      <c r="E175" s="63">
        <f t="shared" si="13"/>
        <v>0</v>
      </c>
      <c r="F175" s="63">
        <f t="shared" si="22"/>
        <v>0</v>
      </c>
      <c r="J175" s="63"/>
    </row>
    <row r="176" spans="1:10" s="61" customFormat="1" ht="15" x14ac:dyDescent="0.2">
      <c r="A176" s="92"/>
      <c r="B176" s="68">
        <f t="shared" si="23"/>
        <v>243</v>
      </c>
      <c r="C176" s="68">
        <v>31</v>
      </c>
      <c r="D176" s="61" t="s">
        <v>30</v>
      </c>
      <c r="E176" s="63">
        <f t="shared" si="13"/>
        <v>0</v>
      </c>
      <c r="F176" s="63">
        <f t="shared" si="22"/>
        <v>0</v>
      </c>
      <c r="J176" s="63"/>
    </row>
    <row r="177" spans="1:10" s="61" customFormat="1" ht="15" x14ac:dyDescent="0.2">
      <c r="A177" s="92"/>
      <c r="B177" s="68">
        <f t="shared" si="23"/>
        <v>273</v>
      </c>
      <c r="C177" s="68">
        <v>30</v>
      </c>
      <c r="D177" s="61" t="s">
        <v>31</v>
      </c>
      <c r="E177" s="63">
        <f t="shared" si="13"/>
        <v>0</v>
      </c>
      <c r="F177" s="63">
        <f t="shared" si="22"/>
        <v>0</v>
      </c>
      <c r="J177" s="63"/>
    </row>
    <row r="178" spans="1:10" s="61" customFormat="1" ht="15" x14ac:dyDescent="0.2">
      <c r="A178" s="92"/>
      <c r="B178" s="68">
        <f t="shared" si="23"/>
        <v>304</v>
      </c>
      <c r="C178" s="68">
        <v>31</v>
      </c>
      <c r="D178" s="61" t="s">
        <v>32</v>
      </c>
      <c r="E178" s="63">
        <f t="shared" si="13"/>
        <v>0</v>
      </c>
      <c r="F178" s="63">
        <f t="shared" si="22"/>
        <v>0</v>
      </c>
      <c r="J178" s="63"/>
    </row>
    <row r="179" spans="1:10" s="61" customFormat="1" ht="15" x14ac:dyDescent="0.2">
      <c r="A179" s="92"/>
      <c r="B179" s="68">
        <f t="shared" si="23"/>
        <v>334</v>
      </c>
      <c r="C179" s="68">
        <v>30</v>
      </c>
      <c r="D179" s="61" t="s">
        <v>33</v>
      </c>
      <c r="E179" s="63">
        <f t="shared" ref="E179:E242" si="24">$E$44+E178</f>
        <v>0</v>
      </c>
      <c r="F179" s="63">
        <f t="shared" si="22"/>
        <v>0</v>
      </c>
      <c r="J179" s="63"/>
    </row>
    <row r="180" spans="1:10" s="61" customFormat="1" ht="15" x14ac:dyDescent="0.2">
      <c r="A180" s="92"/>
      <c r="B180" s="68">
        <f t="shared" si="23"/>
        <v>365</v>
      </c>
      <c r="C180" s="68">
        <v>31</v>
      </c>
      <c r="D180" s="61" t="s">
        <v>34</v>
      </c>
      <c r="E180" s="63">
        <f t="shared" si="24"/>
        <v>0</v>
      </c>
      <c r="F180" s="63">
        <f t="shared" si="22"/>
        <v>0</v>
      </c>
      <c r="G180" s="63">
        <f>SUM(F169:F180)</f>
        <v>0</v>
      </c>
      <c r="H180" s="61">
        <f>G180*(1+H47)</f>
        <v>0</v>
      </c>
      <c r="I180" s="63">
        <f>H180-G180</f>
        <v>0</v>
      </c>
      <c r="J180" s="63">
        <f>F169+$E$44*11+I180</f>
        <v>0</v>
      </c>
    </row>
    <row r="181" spans="1:10" s="61" customFormat="1" ht="15" x14ac:dyDescent="0.2">
      <c r="A181" s="92" t="s">
        <v>45</v>
      </c>
      <c r="B181" s="68">
        <f>C181</f>
        <v>31</v>
      </c>
      <c r="C181" s="68">
        <v>31</v>
      </c>
      <c r="D181" s="61" t="s">
        <v>23</v>
      </c>
      <c r="E181" s="63">
        <f t="shared" si="24"/>
        <v>0</v>
      </c>
      <c r="F181" s="63">
        <f>(J180+E44)</f>
        <v>0</v>
      </c>
      <c r="J181" s="63"/>
    </row>
    <row r="182" spans="1:10" s="61" customFormat="1" ht="15" x14ac:dyDescent="0.2">
      <c r="A182" s="92"/>
      <c r="B182" s="68">
        <f>C181+C182</f>
        <v>60</v>
      </c>
      <c r="C182" s="68">
        <v>29</v>
      </c>
      <c r="D182" s="61" t="s">
        <v>24</v>
      </c>
      <c r="E182" s="63">
        <f t="shared" si="24"/>
        <v>0</v>
      </c>
      <c r="F182" s="63">
        <f>$E$44*(365-B181)/365</f>
        <v>0</v>
      </c>
      <c r="J182" s="63"/>
    </row>
    <row r="183" spans="1:10" s="61" customFormat="1" ht="15" x14ac:dyDescent="0.2">
      <c r="A183" s="92"/>
      <c r="B183" s="68">
        <f>B182+C183</f>
        <v>91</v>
      </c>
      <c r="C183" s="68">
        <v>31</v>
      </c>
      <c r="D183" s="61" t="s">
        <v>25</v>
      </c>
      <c r="E183" s="63">
        <f t="shared" si="24"/>
        <v>0</v>
      </c>
      <c r="F183" s="63">
        <f t="shared" ref="F183:F192" si="25">$E$44*(365-B182)/365</f>
        <v>0</v>
      </c>
      <c r="J183" s="63"/>
    </row>
    <row r="184" spans="1:10" s="61" customFormat="1" ht="15" x14ac:dyDescent="0.2">
      <c r="A184" s="92"/>
      <c r="B184" s="68">
        <f t="shared" ref="B184:B192" si="26">B183+C184</f>
        <v>121</v>
      </c>
      <c r="C184" s="68">
        <v>30</v>
      </c>
      <c r="D184" s="61" t="s">
        <v>26</v>
      </c>
      <c r="E184" s="63">
        <f t="shared" si="24"/>
        <v>0</v>
      </c>
      <c r="F184" s="63">
        <f t="shared" si="25"/>
        <v>0</v>
      </c>
      <c r="J184" s="63"/>
    </row>
    <row r="185" spans="1:10" s="61" customFormat="1" ht="15" x14ac:dyDescent="0.2">
      <c r="A185" s="92"/>
      <c r="B185" s="68">
        <f t="shared" si="26"/>
        <v>152</v>
      </c>
      <c r="C185" s="68">
        <v>31</v>
      </c>
      <c r="D185" s="61" t="s">
        <v>27</v>
      </c>
      <c r="E185" s="63">
        <f t="shared" si="24"/>
        <v>0</v>
      </c>
      <c r="F185" s="63">
        <f t="shared" si="25"/>
        <v>0</v>
      </c>
      <c r="J185" s="63"/>
    </row>
    <row r="186" spans="1:10" s="61" customFormat="1" ht="15" x14ac:dyDescent="0.2">
      <c r="A186" s="92"/>
      <c r="B186" s="68">
        <f t="shared" si="26"/>
        <v>182</v>
      </c>
      <c r="C186" s="68">
        <v>30</v>
      </c>
      <c r="D186" s="61" t="s">
        <v>28</v>
      </c>
      <c r="E186" s="63">
        <f t="shared" si="24"/>
        <v>0</v>
      </c>
      <c r="F186" s="63">
        <f t="shared" si="25"/>
        <v>0</v>
      </c>
      <c r="J186" s="63"/>
    </row>
    <row r="187" spans="1:10" s="61" customFormat="1" ht="15" x14ac:dyDescent="0.2">
      <c r="A187" s="92"/>
      <c r="B187" s="68">
        <f t="shared" si="26"/>
        <v>213</v>
      </c>
      <c r="C187" s="68">
        <v>31</v>
      </c>
      <c r="D187" s="61" t="s">
        <v>29</v>
      </c>
      <c r="E187" s="63">
        <f t="shared" si="24"/>
        <v>0</v>
      </c>
      <c r="F187" s="63">
        <f t="shared" si="25"/>
        <v>0</v>
      </c>
      <c r="J187" s="63"/>
    </row>
    <row r="188" spans="1:10" s="61" customFormat="1" ht="15" x14ac:dyDescent="0.2">
      <c r="A188" s="92"/>
      <c r="B188" s="68">
        <f t="shared" si="26"/>
        <v>244</v>
      </c>
      <c r="C188" s="68">
        <v>31</v>
      </c>
      <c r="D188" s="61" t="s">
        <v>30</v>
      </c>
      <c r="E188" s="63">
        <f t="shared" si="24"/>
        <v>0</v>
      </c>
      <c r="F188" s="63">
        <f t="shared" si="25"/>
        <v>0</v>
      </c>
      <c r="J188" s="63"/>
    </row>
    <row r="189" spans="1:10" s="61" customFormat="1" ht="15" x14ac:dyDescent="0.2">
      <c r="A189" s="92"/>
      <c r="B189" s="68">
        <f t="shared" si="26"/>
        <v>274</v>
      </c>
      <c r="C189" s="68">
        <v>30</v>
      </c>
      <c r="D189" s="61" t="s">
        <v>31</v>
      </c>
      <c r="E189" s="63">
        <f t="shared" si="24"/>
        <v>0</v>
      </c>
      <c r="F189" s="63">
        <f t="shared" si="25"/>
        <v>0</v>
      </c>
      <c r="J189" s="63"/>
    </row>
    <row r="190" spans="1:10" s="61" customFormat="1" ht="15" x14ac:dyDescent="0.2">
      <c r="A190" s="92"/>
      <c r="B190" s="68">
        <f t="shared" si="26"/>
        <v>305</v>
      </c>
      <c r="C190" s="68">
        <v>31</v>
      </c>
      <c r="D190" s="61" t="s">
        <v>32</v>
      </c>
      <c r="E190" s="63">
        <f t="shared" si="24"/>
        <v>0</v>
      </c>
      <c r="F190" s="63">
        <f t="shared" si="25"/>
        <v>0</v>
      </c>
      <c r="J190" s="63"/>
    </row>
    <row r="191" spans="1:10" s="61" customFormat="1" ht="15" x14ac:dyDescent="0.2">
      <c r="A191" s="92"/>
      <c r="B191" s="68">
        <f t="shared" si="26"/>
        <v>335</v>
      </c>
      <c r="C191" s="68">
        <v>30</v>
      </c>
      <c r="D191" s="61" t="s">
        <v>33</v>
      </c>
      <c r="E191" s="63">
        <f t="shared" si="24"/>
        <v>0</v>
      </c>
      <c r="F191" s="63">
        <f t="shared" si="25"/>
        <v>0</v>
      </c>
      <c r="J191" s="63"/>
    </row>
    <row r="192" spans="1:10" s="61" customFormat="1" ht="15" x14ac:dyDescent="0.2">
      <c r="A192" s="92"/>
      <c r="B192" s="68">
        <f t="shared" si="26"/>
        <v>366</v>
      </c>
      <c r="C192" s="68">
        <v>31</v>
      </c>
      <c r="D192" s="61" t="s">
        <v>34</v>
      </c>
      <c r="E192" s="63">
        <f t="shared" si="24"/>
        <v>0</v>
      </c>
      <c r="F192" s="63">
        <f t="shared" si="25"/>
        <v>0</v>
      </c>
      <c r="G192" s="63">
        <f>SUM(F181:F192)</f>
        <v>0</v>
      </c>
      <c r="H192" s="61">
        <f>G192*(1+H47)</f>
        <v>0</v>
      </c>
      <c r="I192" s="63">
        <f>H192-G192</f>
        <v>0</v>
      </c>
      <c r="J192" s="63">
        <f>F181+$E$44*11+I192</f>
        <v>0</v>
      </c>
    </row>
    <row r="193" spans="1:10" s="61" customFormat="1" ht="15" x14ac:dyDescent="0.2">
      <c r="A193" s="92" t="s">
        <v>46</v>
      </c>
      <c r="B193" s="68">
        <f>C193</f>
        <v>31</v>
      </c>
      <c r="C193" s="68">
        <v>31</v>
      </c>
      <c r="D193" s="61" t="s">
        <v>23</v>
      </c>
      <c r="E193" s="63">
        <f t="shared" si="24"/>
        <v>0</v>
      </c>
      <c r="F193" s="63">
        <f>(J192+E44)</f>
        <v>0</v>
      </c>
      <c r="J193" s="63"/>
    </row>
    <row r="194" spans="1:10" s="61" customFormat="1" ht="15" x14ac:dyDescent="0.2">
      <c r="A194" s="92"/>
      <c r="B194" s="68">
        <f>C193+C194</f>
        <v>59</v>
      </c>
      <c r="C194" s="68">
        <v>28</v>
      </c>
      <c r="D194" s="61" t="s">
        <v>24</v>
      </c>
      <c r="E194" s="63">
        <f t="shared" si="24"/>
        <v>0</v>
      </c>
      <c r="F194" s="63">
        <f>$E$44*(365-B193)/365</f>
        <v>0</v>
      </c>
      <c r="J194" s="63"/>
    </row>
    <row r="195" spans="1:10" s="61" customFormat="1" ht="15" x14ac:dyDescent="0.2">
      <c r="A195" s="92"/>
      <c r="B195" s="68">
        <f>B194+C195</f>
        <v>90</v>
      </c>
      <c r="C195" s="68">
        <v>31</v>
      </c>
      <c r="D195" s="61" t="s">
        <v>25</v>
      </c>
      <c r="E195" s="63">
        <f t="shared" si="24"/>
        <v>0</v>
      </c>
      <c r="F195" s="63">
        <f t="shared" ref="F195:F204" si="27">$E$44*(365-B194)/365</f>
        <v>0</v>
      </c>
      <c r="J195" s="63"/>
    </row>
    <row r="196" spans="1:10" s="61" customFormat="1" ht="15" x14ac:dyDescent="0.2">
      <c r="A196" s="92"/>
      <c r="B196" s="68">
        <f t="shared" ref="B196:B204" si="28">B195+C196</f>
        <v>120</v>
      </c>
      <c r="C196" s="68">
        <v>30</v>
      </c>
      <c r="D196" s="61" t="s">
        <v>26</v>
      </c>
      <c r="E196" s="63">
        <f t="shared" si="24"/>
        <v>0</v>
      </c>
      <c r="F196" s="63">
        <f t="shared" si="27"/>
        <v>0</v>
      </c>
      <c r="J196" s="63"/>
    </row>
    <row r="197" spans="1:10" s="61" customFormat="1" ht="15" x14ac:dyDescent="0.2">
      <c r="A197" s="92"/>
      <c r="B197" s="68">
        <f t="shared" si="28"/>
        <v>151</v>
      </c>
      <c r="C197" s="68">
        <v>31</v>
      </c>
      <c r="D197" s="61" t="s">
        <v>27</v>
      </c>
      <c r="E197" s="63">
        <f t="shared" si="24"/>
        <v>0</v>
      </c>
      <c r="F197" s="63">
        <f t="shared" si="27"/>
        <v>0</v>
      </c>
      <c r="J197" s="63"/>
    </row>
    <row r="198" spans="1:10" s="61" customFormat="1" ht="15" x14ac:dyDescent="0.2">
      <c r="A198" s="92"/>
      <c r="B198" s="68">
        <f t="shared" si="28"/>
        <v>181</v>
      </c>
      <c r="C198" s="68">
        <v>30</v>
      </c>
      <c r="D198" s="61" t="s">
        <v>28</v>
      </c>
      <c r="E198" s="63">
        <f t="shared" si="24"/>
        <v>0</v>
      </c>
      <c r="F198" s="63">
        <f t="shared" si="27"/>
        <v>0</v>
      </c>
      <c r="J198" s="63"/>
    </row>
    <row r="199" spans="1:10" s="61" customFormat="1" ht="15" x14ac:dyDescent="0.2">
      <c r="A199" s="92"/>
      <c r="B199" s="68">
        <f t="shared" si="28"/>
        <v>212</v>
      </c>
      <c r="C199" s="68">
        <v>31</v>
      </c>
      <c r="D199" s="61" t="s">
        <v>29</v>
      </c>
      <c r="E199" s="63">
        <f t="shared" si="24"/>
        <v>0</v>
      </c>
      <c r="F199" s="63">
        <f t="shared" si="27"/>
        <v>0</v>
      </c>
      <c r="J199" s="63"/>
    </row>
    <row r="200" spans="1:10" s="61" customFormat="1" ht="15" x14ac:dyDescent="0.2">
      <c r="A200" s="92"/>
      <c r="B200" s="68">
        <f t="shared" si="28"/>
        <v>243</v>
      </c>
      <c r="C200" s="68">
        <v>31</v>
      </c>
      <c r="D200" s="61" t="s">
        <v>30</v>
      </c>
      <c r="E200" s="63">
        <f t="shared" si="24"/>
        <v>0</v>
      </c>
      <c r="F200" s="63">
        <f t="shared" si="27"/>
        <v>0</v>
      </c>
      <c r="J200" s="63"/>
    </row>
    <row r="201" spans="1:10" s="61" customFormat="1" ht="15" x14ac:dyDescent="0.2">
      <c r="A201" s="92"/>
      <c r="B201" s="68">
        <f t="shared" si="28"/>
        <v>273</v>
      </c>
      <c r="C201" s="68">
        <v>30</v>
      </c>
      <c r="D201" s="61" t="s">
        <v>31</v>
      </c>
      <c r="E201" s="63">
        <f t="shared" si="24"/>
        <v>0</v>
      </c>
      <c r="F201" s="63">
        <f t="shared" si="27"/>
        <v>0</v>
      </c>
      <c r="J201" s="63"/>
    </row>
    <row r="202" spans="1:10" s="61" customFormat="1" ht="15" x14ac:dyDescent="0.2">
      <c r="A202" s="92"/>
      <c r="B202" s="68">
        <f t="shared" si="28"/>
        <v>304</v>
      </c>
      <c r="C202" s="68">
        <v>31</v>
      </c>
      <c r="D202" s="61" t="s">
        <v>32</v>
      </c>
      <c r="E202" s="63">
        <f t="shared" si="24"/>
        <v>0</v>
      </c>
      <c r="F202" s="63">
        <f t="shared" si="27"/>
        <v>0</v>
      </c>
      <c r="J202" s="63"/>
    </row>
    <row r="203" spans="1:10" s="61" customFormat="1" ht="15" x14ac:dyDescent="0.2">
      <c r="A203" s="92"/>
      <c r="B203" s="68">
        <f t="shared" si="28"/>
        <v>334</v>
      </c>
      <c r="C203" s="68">
        <v>30</v>
      </c>
      <c r="D203" s="61" t="s">
        <v>33</v>
      </c>
      <c r="E203" s="63">
        <f t="shared" si="24"/>
        <v>0</v>
      </c>
      <c r="F203" s="63">
        <f t="shared" si="27"/>
        <v>0</v>
      </c>
      <c r="J203" s="63"/>
    </row>
    <row r="204" spans="1:10" s="61" customFormat="1" ht="15" x14ac:dyDescent="0.2">
      <c r="A204" s="92"/>
      <c r="B204" s="68">
        <f t="shared" si="28"/>
        <v>365</v>
      </c>
      <c r="C204" s="68">
        <v>31</v>
      </c>
      <c r="D204" s="61" t="s">
        <v>34</v>
      </c>
      <c r="E204" s="63">
        <f t="shared" si="24"/>
        <v>0</v>
      </c>
      <c r="F204" s="63">
        <f t="shared" si="27"/>
        <v>0</v>
      </c>
      <c r="G204" s="63">
        <f>SUM(F193:F204)</f>
        <v>0</v>
      </c>
      <c r="H204" s="61">
        <f>G204*(1+H47)</f>
        <v>0</v>
      </c>
      <c r="I204" s="63">
        <f>H204-G204</f>
        <v>0</v>
      </c>
      <c r="J204" s="63">
        <f>F193+$E$44*11+I204</f>
        <v>0</v>
      </c>
    </row>
    <row r="205" spans="1:10" s="61" customFormat="1" ht="15" x14ac:dyDescent="0.2">
      <c r="A205" s="92" t="s">
        <v>47</v>
      </c>
      <c r="B205" s="68">
        <f>C205</f>
        <v>31</v>
      </c>
      <c r="C205" s="68">
        <v>31</v>
      </c>
      <c r="D205" s="61" t="s">
        <v>23</v>
      </c>
      <c r="E205" s="63">
        <f t="shared" si="24"/>
        <v>0</v>
      </c>
      <c r="F205" s="63">
        <f>(J204+E44)</f>
        <v>0</v>
      </c>
      <c r="J205" s="63"/>
    </row>
    <row r="206" spans="1:10" s="61" customFormat="1" ht="15" x14ac:dyDescent="0.2">
      <c r="A206" s="92"/>
      <c r="B206" s="68">
        <f>C205+C206</f>
        <v>59</v>
      </c>
      <c r="C206" s="68">
        <v>28</v>
      </c>
      <c r="D206" s="61" t="s">
        <v>24</v>
      </c>
      <c r="E206" s="63">
        <f t="shared" si="24"/>
        <v>0</v>
      </c>
      <c r="F206" s="63">
        <f>$E$44*(365-B205)/365</f>
        <v>0</v>
      </c>
      <c r="J206" s="63"/>
    </row>
    <row r="207" spans="1:10" s="61" customFormat="1" ht="15" x14ac:dyDescent="0.2">
      <c r="A207" s="92"/>
      <c r="B207" s="68">
        <f>B206+C207</f>
        <v>90</v>
      </c>
      <c r="C207" s="68">
        <v>31</v>
      </c>
      <c r="D207" s="61" t="s">
        <v>25</v>
      </c>
      <c r="E207" s="63">
        <f t="shared" si="24"/>
        <v>0</v>
      </c>
      <c r="F207" s="63">
        <f t="shared" ref="F207:F216" si="29">$E$44*(365-B206)/365</f>
        <v>0</v>
      </c>
      <c r="J207" s="63"/>
    </row>
    <row r="208" spans="1:10" s="61" customFormat="1" ht="15" x14ac:dyDescent="0.2">
      <c r="A208" s="92"/>
      <c r="B208" s="68">
        <f t="shared" ref="B208:B216" si="30">B207+C208</f>
        <v>120</v>
      </c>
      <c r="C208" s="68">
        <v>30</v>
      </c>
      <c r="D208" s="61" t="s">
        <v>26</v>
      </c>
      <c r="E208" s="63">
        <f t="shared" si="24"/>
        <v>0</v>
      </c>
      <c r="F208" s="63">
        <f t="shared" si="29"/>
        <v>0</v>
      </c>
      <c r="J208" s="63"/>
    </row>
    <row r="209" spans="1:10" s="61" customFormat="1" ht="15" x14ac:dyDescent="0.2">
      <c r="A209" s="92"/>
      <c r="B209" s="68">
        <f t="shared" si="30"/>
        <v>151</v>
      </c>
      <c r="C209" s="68">
        <v>31</v>
      </c>
      <c r="D209" s="61" t="s">
        <v>27</v>
      </c>
      <c r="E209" s="63">
        <f t="shared" si="24"/>
        <v>0</v>
      </c>
      <c r="F209" s="63">
        <f t="shared" si="29"/>
        <v>0</v>
      </c>
      <c r="J209" s="63"/>
    </row>
    <row r="210" spans="1:10" s="61" customFormat="1" ht="15" x14ac:dyDescent="0.2">
      <c r="A210" s="92"/>
      <c r="B210" s="68">
        <f t="shared" si="30"/>
        <v>181</v>
      </c>
      <c r="C210" s="68">
        <v>30</v>
      </c>
      <c r="D210" s="61" t="s">
        <v>28</v>
      </c>
      <c r="E210" s="63">
        <f t="shared" si="24"/>
        <v>0</v>
      </c>
      <c r="F210" s="63">
        <f t="shared" si="29"/>
        <v>0</v>
      </c>
      <c r="J210" s="63"/>
    </row>
    <row r="211" spans="1:10" s="61" customFormat="1" ht="15" x14ac:dyDescent="0.2">
      <c r="A211" s="92"/>
      <c r="B211" s="68">
        <f t="shared" si="30"/>
        <v>212</v>
      </c>
      <c r="C211" s="68">
        <v>31</v>
      </c>
      <c r="D211" s="61" t="s">
        <v>29</v>
      </c>
      <c r="E211" s="63">
        <f t="shared" si="24"/>
        <v>0</v>
      </c>
      <c r="F211" s="63">
        <f t="shared" si="29"/>
        <v>0</v>
      </c>
      <c r="J211" s="63"/>
    </row>
    <row r="212" spans="1:10" s="61" customFormat="1" ht="15" x14ac:dyDescent="0.2">
      <c r="A212" s="92"/>
      <c r="B212" s="68">
        <f t="shared" si="30"/>
        <v>243</v>
      </c>
      <c r="C212" s="68">
        <v>31</v>
      </c>
      <c r="D212" s="61" t="s">
        <v>30</v>
      </c>
      <c r="E212" s="63">
        <f t="shared" si="24"/>
        <v>0</v>
      </c>
      <c r="F212" s="63">
        <f t="shared" si="29"/>
        <v>0</v>
      </c>
      <c r="J212" s="63"/>
    </row>
    <row r="213" spans="1:10" s="61" customFormat="1" ht="15" x14ac:dyDescent="0.2">
      <c r="A213" s="92"/>
      <c r="B213" s="68">
        <f t="shared" si="30"/>
        <v>273</v>
      </c>
      <c r="C213" s="68">
        <v>30</v>
      </c>
      <c r="D213" s="61" t="s">
        <v>31</v>
      </c>
      <c r="E213" s="63">
        <f t="shared" si="24"/>
        <v>0</v>
      </c>
      <c r="F213" s="63">
        <f t="shared" si="29"/>
        <v>0</v>
      </c>
      <c r="J213" s="63"/>
    </row>
    <row r="214" spans="1:10" s="61" customFormat="1" ht="15" x14ac:dyDescent="0.2">
      <c r="A214" s="92"/>
      <c r="B214" s="68">
        <f t="shared" si="30"/>
        <v>304</v>
      </c>
      <c r="C214" s="68">
        <v>31</v>
      </c>
      <c r="D214" s="61" t="s">
        <v>32</v>
      </c>
      <c r="E214" s="63">
        <f t="shared" si="24"/>
        <v>0</v>
      </c>
      <c r="F214" s="63">
        <f t="shared" si="29"/>
        <v>0</v>
      </c>
      <c r="J214" s="63"/>
    </row>
    <row r="215" spans="1:10" s="61" customFormat="1" ht="15" x14ac:dyDescent="0.2">
      <c r="A215" s="92"/>
      <c r="B215" s="68">
        <f t="shared" si="30"/>
        <v>334</v>
      </c>
      <c r="C215" s="68">
        <v>30</v>
      </c>
      <c r="D215" s="61" t="s">
        <v>33</v>
      </c>
      <c r="E215" s="63">
        <f t="shared" si="24"/>
        <v>0</v>
      </c>
      <c r="F215" s="63">
        <f t="shared" si="29"/>
        <v>0</v>
      </c>
      <c r="J215" s="63"/>
    </row>
    <row r="216" spans="1:10" s="61" customFormat="1" ht="15" x14ac:dyDescent="0.2">
      <c r="A216" s="92"/>
      <c r="B216" s="68">
        <f t="shared" si="30"/>
        <v>365</v>
      </c>
      <c r="C216" s="68">
        <v>31</v>
      </c>
      <c r="D216" s="61" t="s">
        <v>34</v>
      </c>
      <c r="E216" s="63">
        <f t="shared" si="24"/>
        <v>0</v>
      </c>
      <c r="F216" s="63">
        <f t="shared" si="29"/>
        <v>0</v>
      </c>
      <c r="G216" s="63">
        <f>SUM(F205:F216)</f>
        <v>0</v>
      </c>
      <c r="H216" s="61">
        <f>G216*(1+H47)</f>
        <v>0</v>
      </c>
      <c r="I216" s="63">
        <f>H216-G216</f>
        <v>0</v>
      </c>
      <c r="J216" s="63">
        <f>F205+$E$44*11+I216</f>
        <v>0</v>
      </c>
    </row>
    <row r="217" spans="1:10" s="61" customFormat="1" ht="15" x14ac:dyDescent="0.2">
      <c r="A217" s="92" t="s">
        <v>48</v>
      </c>
      <c r="B217" s="68">
        <f>C217</f>
        <v>31</v>
      </c>
      <c r="C217" s="68">
        <v>31</v>
      </c>
      <c r="D217" s="61" t="s">
        <v>23</v>
      </c>
      <c r="E217" s="63">
        <f t="shared" si="24"/>
        <v>0</v>
      </c>
      <c r="F217" s="63">
        <f>(J216+E44)</f>
        <v>0</v>
      </c>
      <c r="J217" s="63"/>
    </row>
    <row r="218" spans="1:10" s="61" customFormat="1" ht="15" x14ac:dyDescent="0.2">
      <c r="A218" s="92"/>
      <c r="B218" s="68">
        <f>C217+C218</f>
        <v>59</v>
      </c>
      <c r="C218" s="68">
        <v>28</v>
      </c>
      <c r="D218" s="61" t="s">
        <v>24</v>
      </c>
      <c r="E218" s="63">
        <f t="shared" si="24"/>
        <v>0</v>
      </c>
      <c r="F218" s="63">
        <f>$E$44*(365-B217)/365</f>
        <v>0</v>
      </c>
      <c r="J218" s="63"/>
    </row>
    <row r="219" spans="1:10" s="61" customFormat="1" ht="15" x14ac:dyDescent="0.2">
      <c r="A219" s="92"/>
      <c r="B219" s="68">
        <f>B218+C219</f>
        <v>90</v>
      </c>
      <c r="C219" s="68">
        <v>31</v>
      </c>
      <c r="D219" s="61" t="s">
        <v>25</v>
      </c>
      <c r="E219" s="63">
        <f t="shared" si="24"/>
        <v>0</v>
      </c>
      <c r="F219" s="63">
        <f t="shared" ref="F219:F228" si="31">$E$44*(365-B218)/365</f>
        <v>0</v>
      </c>
      <c r="J219" s="63"/>
    </row>
    <row r="220" spans="1:10" s="61" customFormat="1" ht="15" x14ac:dyDescent="0.2">
      <c r="A220" s="92"/>
      <c r="B220" s="68">
        <f t="shared" ref="B220:B228" si="32">B219+C220</f>
        <v>120</v>
      </c>
      <c r="C220" s="68">
        <v>30</v>
      </c>
      <c r="D220" s="61" t="s">
        <v>26</v>
      </c>
      <c r="E220" s="63">
        <f t="shared" si="24"/>
        <v>0</v>
      </c>
      <c r="F220" s="63">
        <f t="shared" si="31"/>
        <v>0</v>
      </c>
      <c r="J220" s="63"/>
    </row>
    <row r="221" spans="1:10" s="61" customFormat="1" ht="15" x14ac:dyDescent="0.2">
      <c r="A221" s="92"/>
      <c r="B221" s="68">
        <f t="shared" si="32"/>
        <v>151</v>
      </c>
      <c r="C221" s="68">
        <v>31</v>
      </c>
      <c r="D221" s="61" t="s">
        <v>27</v>
      </c>
      <c r="E221" s="63">
        <f t="shared" si="24"/>
        <v>0</v>
      </c>
      <c r="F221" s="63">
        <f t="shared" si="31"/>
        <v>0</v>
      </c>
      <c r="J221" s="63"/>
    </row>
    <row r="222" spans="1:10" s="61" customFormat="1" ht="15" x14ac:dyDescent="0.2">
      <c r="A222" s="92"/>
      <c r="B222" s="68">
        <f t="shared" si="32"/>
        <v>181</v>
      </c>
      <c r="C222" s="68">
        <v>30</v>
      </c>
      <c r="D222" s="61" t="s">
        <v>28</v>
      </c>
      <c r="E222" s="63">
        <f t="shared" si="24"/>
        <v>0</v>
      </c>
      <c r="F222" s="63">
        <f t="shared" si="31"/>
        <v>0</v>
      </c>
      <c r="J222" s="63"/>
    </row>
    <row r="223" spans="1:10" s="61" customFormat="1" ht="15" x14ac:dyDescent="0.2">
      <c r="A223" s="92"/>
      <c r="B223" s="68">
        <f t="shared" si="32"/>
        <v>212</v>
      </c>
      <c r="C223" s="68">
        <v>31</v>
      </c>
      <c r="D223" s="61" t="s">
        <v>29</v>
      </c>
      <c r="E223" s="63">
        <f t="shared" si="24"/>
        <v>0</v>
      </c>
      <c r="F223" s="63">
        <f t="shared" si="31"/>
        <v>0</v>
      </c>
      <c r="J223" s="63"/>
    </row>
    <row r="224" spans="1:10" s="61" customFormat="1" ht="15" x14ac:dyDescent="0.2">
      <c r="A224" s="92"/>
      <c r="B224" s="68">
        <f t="shared" si="32"/>
        <v>243</v>
      </c>
      <c r="C224" s="68">
        <v>31</v>
      </c>
      <c r="D224" s="61" t="s">
        <v>30</v>
      </c>
      <c r="E224" s="63">
        <f t="shared" si="24"/>
        <v>0</v>
      </c>
      <c r="F224" s="63">
        <f t="shared" si="31"/>
        <v>0</v>
      </c>
      <c r="J224" s="63"/>
    </row>
    <row r="225" spans="1:10" s="61" customFormat="1" ht="15" x14ac:dyDescent="0.2">
      <c r="A225" s="92"/>
      <c r="B225" s="68">
        <f t="shared" si="32"/>
        <v>273</v>
      </c>
      <c r="C225" s="68">
        <v>30</v>
      </c>
      <c r="D225" s="61" t="s">
        <v>31</v>
      </c>
      <c r="E225" s="63">
        <f t="shared" si="24"/>
        <v>0</v>
      </c>
      <c r="F225" s="63">
        <f t="shared" si="31"/>
        <v>0</v>
      </c>
      <c r="J225" s="63"/>
    </row>
    <row r="226" spans="1:10" s="61" customFormat="1" ht="15" x14ac:dyDescent="0.2">
      <c r="A226" s="92"/>
      <c r="B226" s="68">
        <f t="shared" si="32"/>
        <v>304</v>
      </c>
      <c r="C226" s="68">
        <v>31</v>
      </c>
      <c r="D226" s="61" t="s">
        <v>32</v>
      </c>
      <c r="E226" s="63">
        <f t="shared" si="24"/>
        <v>0</v>
      </c>
      <c r="F226" s="63">
        <f t="shared" si="31"/>
        <v>0</v>
      </c>
      <c r="J226" s="63"/>
    </row>
    <row r="227" spans="1:10" s="61" customFormat="1" ht="15" x14ac:dyDescent="0.2">
      <c r="A227" s="92"/>
      <c r="B227" s="68">
        <f t="shared" si="32"/>
        <v>334</v>
      </c>
      <c r="C227" s="68">
        <v>30</v>
      </c>
      <c r="D227" s="61" t="s">
        <v>33</v>
      </c>
      <c r="E227" s="63">
        <f t="shared" si="24"/>
        <v>0</v>
      </c>
      <c r="F227" s="63">
        <f t="shared" si="31"/>
        <v>0</v>
      </c>
      <c r="J227" s="63"/>
    </row>
    <row r="228" spans="1:10" s="61" customFormat="1" ht="15" x14ac:dyDescent="0.2">
      <c r="A228" s="92"/>
      <c r="B228" s="68">
        <f t="shared" si="32"/>
        <v>365</v>
      </c>
      <c r="C228" s="68">
        <v>31</v>
      </c>
      <c r="D228" s="61" t="s">
        <v>34</v>
      </c>
      <c r="E228" s="63">
        <f t="shared" si="24"/>
        <v>0</v>
      </c>
      <c r="F228" s="63">
        <f t="shared" si="31"/>
        <v>0</v>
      </c>
      <c r="G228" s="63">
        <f>SUM(F217:F228)</f>
        <v>0</v>
      </c>
      <c r="H228" s="61">
        <f>G228*(1+H47)</f>
        <v>0</v>
      </c>
      <c r="I228" s="63">
        <f>H228-G228</f>
        <v>0</v>
      </c>
      <c r="J228" s="63">
        <f>F217+$E$44*11+I228</f>
        <v>0</v>
      </c>
    </row>
    <row r="229" spans="1:10" s="61" customFormat="1" ht="15" x14ac:dyDescent="0.2">
      <c r="A229" s="92" t="s">
        <v>49</v>
      </c>
      <c r="B229" s="68">
        <f>C229</f>
        <v>31</v>
      </c>
      <c r="C229" s="68">
        <v>31</v>
      </c>
      <c r="D229" s="61" t="s">
        <v>23</v>
      </c>
      <c r="E229" s="63">
        <f t="shared" si="24"/>
        <v>0</v>
      </c>
      <c r="F229" s="63">
        <f>(J228+E44)</f>
        <v>0</v>
      </c>
      <c r="J229" s="63"/>
    </row>
    <row r="230" spans="1:10" s="61" customFormat="1" ht="15" x14ac:dyDescent="0.2">
      <c r="A230" s="92"/>
      <c r="B230" s="68">
        <f>C229+C230</f>
        <v>60</v>
      </c>
      <c r="C230" s="68">
        <v>29</v>
      </c>
      <c r="D230" s="61" t="s">
        <v>24</v>
      </c>
      <c r="E230" s="63">
        <f t="shared" si="24"/>
        <v>0</v>
      </c>
      <c r="F230" s="63">
        <f>$E$44*(365-B229)/365</f>
        <v>0</v>
      </c>
      <c r="J230" s="63"/>
    </row>
    <row r="231" spans="1:10" s="61" customFormat="1" ht="15" x14ac:dyDescent="0.2">
      <c r="A231" s="92"/>
      <c r="B231" s="68">
        <f>B230+C231</f>
        <v>91</v>
      </c>
      <c r="C231" s="68">
        <v>31</v>
      </c>
      <c r="D231" s="61" t="s">
        <v>25</v>
      </c>
      <c r="E231" s="63">
        <f t="shared" si="24"/>
        <v>0</v>
      </c>
      <c r="F231" s="63">
        <f t="shared" ref="F231:F240" si="33">$E$44*(365-B230)/365</f>
        <v>0</v>
      </c>
      <c r="J231" s="63"/>
    </row>
    <row r="232" spans="1:10" s="61" customFormat="1" ht="15" x14ac:dyDescent="0.2">
      <c r="A232" s="92"/>
      <c r="B232" s="68">
        <f t="shared" ref="B232:B240" si="34">B231+C232</f>
        <v>121</v>
      </c>
      <c r="C232" s="68">
        <v>30</v>
      </c>
      <c r="D232" s="61" t="s">
        <v>26</v>
      </c>
      <c r="E232" s="63">
        <f t="shared" si="24"/>
        <v>0</v>
      </c>
      <c r="F232" s="63">
        <f t="shared" si="33"/>
        <v>0</v>
      </c>
      <c r="J232" s="63"/>
    </row>
    <row r="233" spans="1:10" s="61" customFormat="1" ht="15" x14ac:dyDescent="0.2">
      <c r="A233" s="92"/>
      <c r="B233" s="68">
        <f t="shared" si="34"/>
        <v>152</v>
      </c>
      <c r="C233" s="68">
        <v>31</v>
      </c>
      <c r="D233" s="61" t="s">
        <v>27</v>
      </c>
      <c r="E233" s="63">
        <f t="shared" si="24"/>
        <v>0</v>
      </c>
      <c r="F233" s="63">
        <f t="shared" si="33"/>
        <v>0</v>
      </c>
      <c r="J233" s="63"/>
    </row>
    <row r="234" spans="1:10" s="61" customFormat="1" ht="15" x14ac:dyDescent="0.2">
      <c r="A234" s="92"/>
      <c r="B234" s="68">
        <f t="shared" si="34"/>
        <v>182</v>
      </c>
      <c r="C234" s="68">
        <v>30</v>
      </c>
      <c r="D234" s="61" t="s">
        <v>28</v>
      </c>
      <c r="E234" s="63">
        <f t="shared" si="24"/>
        <v>0</v>
      </c>
      <c r="F234" s="63">
        <f t="shared" si="33"/>
        <v>0</v>
      </c>
      <c r="J234" s="63"/>
    </row>
    <row r="235" spans="1:10" s="61" customFormat="1" ht="15" x14ac:dyDescent="0.2">
      <c r="A235" s="92"/>
      <c r="B235" s="68">
        <f t="shared" si="34"/>
        <v>213</v>
      </c>
      <c r="C235" s="68">
        <v>31</v>
      </c>
      <c r="D235" s="61" t="s">
        <v>29</v>
      </c>
      <c r="E235" s="63">
        <f t="shared" si="24"/>
        <v>0</v>
      </c>
      <c r="F235" s="63">
        <f t="shared" si="33"/>
        <v>0</v>
      </c>
      <c r="J235" s="63"/>
    </row>
    <row r="236" spans="1:10" s="61" customFormat="1" ht="15" x14ac:dyDescent="0.2">
      <c r="A236" s="92"/>
      <c r="B236" s="68">
        <f t="shared" si="34"/>
        <v>244</v>
      </c>
      <c r="C236" s="68">
        <v>31</v>
      </c>
      <c r="D236" s="61" t="s">
        <v>30</v>
      </c>
      <c r="E236" s="63">
        <f t="shared" si="24"/>
        <v>0</v>
      </c>
      <c r="F236" s="63">
        <f t="shared" si="33"/>
        <v>0</v>
      </c>
      <c r="J236" s="63"/>
    </row>
    <row r="237" spans="1:10" s="61" customFormat="1" ht="15" x14ac:dyDescent="0.2">
      <c r="A237" s="92"/>
      <c r="B237" s="68">
        <f t="shared" si="34"/>
        <v>274</v>
      </c>
      <c r="C237" s="68">
        <v>30</v>
      </c>
      <c r="D237" s="61" t="s">
        <v>31</v>
      </c>
      <c r="E237" s="63">
        <f t="shared" si="24"/>
        <v>0</v>
      </c>
      <c r="F237" s="63">
        <f t="shared" si="33"/>
        <v>0</v>
      </c>
      <c r="J237" s="63"/>
    </row>
    <row r="238" spans="1:10" s="61" customFormat="1" ht="15" x14ac:dyDescent="0.2">
      <c r="A238" s="92"/>
      <c r="B238" s="68">
        <f t="shared" si="34"/>
        <v>305</v>
      </c>
      <c r="C238" s="68">
        <v>31</v>
      </c>
      <c r="D238" s="61" t="s">
        <v>32</v>
      </c>
      <c r="E238" s="63">
        <f t="shared" si="24"/>
        <v>0</v>
      </c>
      <c r="F238" s="63">
        <f t="shared" si="33"/>
        <v>0</v>
      </c>
      <c r="J238" s="63"/>
    </row>
    <row r="239" spans="1:10" s="61" customFormat="1" ht="15" x14ac:dyDescent="0.2">
      <c r="A239" s="92"/>
      <c r="B239" s="68">
        <f t="shared" si="34"/>
        <v>335</v>
      </c>
      <c r="C239" s="68">
        <v>30</v>
      </c>
      <c r="D239" s="61" t="s">
        <v>33</v>
      </c>
      <c r="E239" s="63">
        <f t="shared" si="24"/>
        <v>0</v>
      </c>
      <c r="F239" s="63">
        <f t="shared" si="33"/>
        <v>0</v>
      </c>
      <c r="J239" s="63"/>
    </row>
    <row r="240" spans="1:10" s="61" customFormat="1" ht="15" x14ac:dyDescent="0.2">
      <c r="A240" s="92"/>
      <c r="B240" s="68">
        <f t="shared" si="34"/>
        <v>366</v>
      </c>
      <c r="C240" s="68">
        <v>31</v>
      </c>
      <c r="D240" s="61" t="s">
        <v>34</v>
      </c>
      <c r="E240" s="63">
        <f t="shared" si="24"/>
        <v>0</v>
      </c>
      <c r="F240" s="63">
        <f t="shared" si="33"/>
        <v>0</v>
      </c>
      <c r="G240" s="63">
        <f>SUM(F229:F240)</f>
        <v>0</v>
      </c>
      <c r="H240" s="61">
        <f>G240*(1+H47)</f>
        <v>0</v>
      </c>
      <c r="I240" s="63">
        <f>H240-G240</f>
        <v>0</v>
      </c>
      <c r="J240" s="63">
        <f>F229+$E$44*11+I240</f>
        <v>0</v>
      </c>
    </row>
    <row r="241" spans="1:10" s="61" customFormat="1" ht="15" x14ac:dyDescent="0.2">
      <c r="A241" s="92" t="s">
        <v>50</v>
      </c>
      <c r="B241" s="68">
        <f>C241</f>
        <v>31</v>
      </c>
      <c r="C241" s="68">
        <v>31</v>
      </c>
      <c r="D241" s="61" t="s">
        <v>23</v>
      </c>
      <c r="E241" s="63">
        <f t="shared" si="24"/>
        <v>0</v>
      </c>
      <c r="F241" s="63">
        <f>(J240+E44)</f>
        <v>0</v>
      </c>
      <c r="J241" s="63"/>
    </row>
    <row r="242" spans="1:10" s="61" customFormat="1" ht="15" x14ac:dyDescent="0.2">
      <c r="A242" s="92"/>
      <c r="B242" s="68">
        <f>C241+C242</f>
        <v>59</v>
      </c>
      <c r="C242" s="68">
        <v>28</v>
      </c>
      <c r="D242" s="61" t="s">
        <v>24</v>
      </c>
      <c r="E242" s="63">
        <f t="shared" si="24"/>
        <v>0</v>
      </c>
      <c r="F242" s="63">
        <f>$E$44*(365-B241)/365</f>
        <v>0</v>
      </c>
      <c r="J242" s="63"/>
    </row>
    <row r="243" spans="1:10" s="61" customFormat="1" ht="15" x14ac:dyDescent="0.2">
      <c r="A243" s="92"/>
      <c r="B243" s="68">
        <f>B242+C243</f>
        <v>90</v>
      </c>
      <c r="C243" s="68">
        <v>31</v>
      </c>
      <c r="D243" s="61" t="s">
        <v>25</v>
      </c>
      <c r="E243" s="63">
        <f t="shared" ref="E243:E254" si="35">$E$44+E242</f>
        <v>0</v>
      </c>
      <c r="F243" s="63">
        <f t="shared" ref="F243:F252" si="36">$E$44*(365-B242)/365</f>
        <v>0</v>
      </c>
      <c r="J243" s="63"/>
    </row>
    <row r="244" spans="1:10" s="61" customFormat="1" ht="15" x14ac:dyDescent="0.2">
      <c r="A244" s="92"/>
      <c r="B244" s="68">
        <f t="shared" ref="B244:B252" si="37">B243+C244</f>
        <v>120</v>
      </c>
      <c r="C244" s="68">
        <v>30</v>
      </c>
      <c r="D244" s="61" t="s">
        <v>26</v>
      </c>
      <c r="E244" s="63">
        <f t="shared" si="35"/>
        <v>0</v>
      </c>
      <c r="F244" s="63">
        <f t="shared" si="36"/>
        <v>0</v>
      </c>
      <c r="J244" s="63"/>
    </row>
    <row r="245" spans="1:10" s="61" customFormat="1" ht="15" x14ac:dyDescent="0.2">
      <c r="A245" s="92"/>
      <c r="B245" s="68">
        <f t="shared" si="37"/>
        <v>151</v>
      </c>
      <c r="C245" s="68">
        <v>31</v>
      </c>
      <c r="D245" s="61" t="s">
        <v>27</v>
      </c>
      <c r="E245" s="63">
        <f t="shared" si="35"/>
        <v>0</v>
      </c>
      <c r="F245" s="63">
        <f t="shared" si="36"/>
        <v>0</v>
      </c>
      <c r="J245" s="63"/>
    </row>
    <row r="246" spans="1:10" s="61" customFormat="1" ht="15" x14ac:dyDescent="0.2">
      <c r="A246" s="92"/>
      <c r="B246" s="68">
        <f t="shared" si="37"/>
        <v>181</v>
      </c>
      <c r="C246" s="68">
        <v>30</v>
      </c>
      <c r="D246" s="61" t="s">
        <v>28</v>
      </c>
      <c r="E246" s="63">
        <f t="shared" si="35"/>
        <v>0</v>
      </c>
      <c r="F246" s="63">
        <f t="shared" si="36"/>
        <v>0</v>
      </c>
      <c r="J246" s="63"/>
    </row>
    <row r="247" spans="1:10" s="61" customFormat="1" ht="15" x14ac:dyDescent="0.2">
      <c r="A247" s="92"/>
      <c r="B247" s="68">
        <f t="shared" si="37"/>
        <v>212</v>
      </c>
      <c r="C247" s="68">
        <v>31</v>
      </c>
      <c r="D247" s="61" t="s">
        <v>29</v>
      </c>
      <c r="E247" s="63">
        <f t="shared" si="35"/>
        <v>0</v>
      </c>
      <c r="F247" s="63">
        <f t="shared" si="36"/>
        <v>0</v>
      </c>
      <c r="J247" s="63"/>
    </row>
    <row r="248" spans="1:10" s="61" customFormat="1" ht="15" x14ac:dyDescent="0.2">
      <c r="A248" s="92"/>
      <c r="B248" s="68">
        <f t="shared" si="37"/>
        <v>243</v>
      </c>
      <c r="C248" s="68">
        <v>31</v>
      </c>
      <c r="D248" s="61" t="s">
        <v>30</v>
      </c>
      <c r="E248" s="63">
        <f t="shared" si="35"/>
        <v>0</v>
      </c>
      <c r="F248" s="63">
        <f t="shared" si="36"/>
        <v>0</v>
      </c>
      <c r="J248" s="63"/>
    </row>
    <row r="249" spans="1:10" s="61" customFormat="1" ht="15" x14ac:dyDescent="0.2">
      <c r="A249" s="92"/>
      <c r="B249" s="68">
        <f t="shared" si="37"/>
        <v>273</v>
      </c>
      <c r="C249" s="68">
        <v>30</v>
      </c>
      <c r="D249" s="61" t="s">
        <v>31</v>
      </c>
      <c r="E249" s="63">
        <f t="shared" si="35"/>
        <v>0</v>
      </c>
      <c r="F249" s="63">
        <f t="shared" si="36"/>
        <v>0</v>
      </c>
      <c r="J249" s="63"/>
    </row>
    <row r="250" spans="1:10" s="61" customFormat="1" ht="15" x14ac:dyDescent="0.2">
      <c r="A250" s="92"/>
      <c r="B250" s="68">
        <f t="shared" si="37"/>
        <v>304</v>
      </c>
      <c r="C250" s="68">
        <v>31</v>
      </c>
      <c r="D250" s="61" t="s">
        <v>32</v>
      </c>
      <c r="E250" s="63">
        <f t="shared" si="35"/>
        <v>0</v>
      </c>
      <c r="F250" s="63">
        <f t="shared" si="36"/>
        <v>0</v>
      </c>
      <c r="J250" s="63"/>
    </row>
    <row r="251" spans="1:10" s="61" customFormat="1" ht="15" x14ac:dyDescent="0.2">
      <c r="A251" s="92"/>
      <c r="B251" s="68">
        <f t="shared" si="37"/>
        <v>334</v>
      </c>
      <c r="C251" s="68">
        <v>30</v>
      </c>
      <c r="D251" s="61" t="s">
        <v>33</v>
      </c>
      <c r="E251" s="63">
        <f t="shared" si="35"/>
        <v>0</v>
      </c>
      <c r="F251" s="63">
        <f t="shared" si="36"/>
        <v>0</v>
      </c>
      <c r="J251" s="63"/>
    </row>
    <row r="252" spans="1:10" s="61" customFormat="1" ht="15" x14ac:dyDescent="0.2">
      <c r="A252" s="92"/>
      <c r="B252" s="68">
        <f t="shared" si="37"/>
        <v>365</v>
      </c>
      <c r="C252" s="68">
        <v>31</v>
      </c>
      <c r="D252" s="61" t="s">
        <v>34</v>
      </c>
      <c r="E252" s="63">
        <f t="shared" si="35"/>
        <v>0</v>
      </c>
      <c r="F252" s="63">
        <f t="shared" si="36"/>
        <v>0</v>
      </c>
      <c r="G252" s="63">
        <f>SUM(F241:F252)</f>
        <v>0</v>
      </c>
      <c r="H252" s="61">
        <f>G252*(1+H47)</f>
        <v>0</v>
      </c>
      <c r="I252" s="63">
        <f>H252-G252</f>
        <v>0</v>
      </c>
      <c r="J252" s="63">
        <f>F241+$E$44*11+I252</f>
        <v>0</v>
      </c>
    </row>
    <row r="253" spans="1:10" s="61" customFormat="1" ht="15" x14ac:dyDescent="0.2">
      <c r="A253" s="92" t="s">
        <v>53</v>
      </c>
      <c r="B253" s="68">
        <f>C253</f>
        <v>31</v>
      </c>
      <c r="C253" s="68">
        <v>31</v>
      </c>
      <c r="D253" s="61" t="s">
        <v>23</v>
      </c>
      <c r="E253" s="63">
        <f t="shared" si="35"/>
        <v>0</v>
      </c>
      <c r="F253" s="63">
        <f>(J252+$E$44)</f>
        <v>0</v>
      </c>
      <c r="J253" s="63"/>
    </row>
    <row r="254" spans="1:10" s="61" customFormat="1" ht="15" x14ac:dyDescent="0.2">
      <c r="A254" s="92"/>
      <c r="B254" s="68">
        <f>C253+C254</f>
        <v>59</v>
      </c>
      <c r="C254" s="68">
        <v>28</v>
      </c>
      <c r="D254" s="61" t="s">
        <v>24</v>
      </c>
      <c r="E254" s="63">
        <f t="shared" si="35"/>
        <v>0</v>
      </c>
      <c r="F254" s="63">
        <f>$E$44*(365-B253)/365</f>
        <v>0</v>
      </c>
      <c r="J254" s="63"/>
    </row>
    <row r="255" spans="1:10" s="61" customFormat="1" ht="15" x14ac:dyDescent="0.2">
      <c r="A255" s="92"/>
      <c r="B255" s="68">
        <f>B254+C255</f>
        <v>90</v>
      </c>
      <c r="C255" s="68">
        <v>31</v>
      </c>
      <c r="D255" s="61" t="s">
        <v>25</v>
      </c>
      <c r="E255" s="63">
        <f t="shared" ref="E255:E266" si="38">$E$44+E254</f>
        <v>0</v>
      </c>
      <c r="F255" s="63">
        <f t="shared" ref="F255:F264" si="39">$E$44*(365-B254)/365</f>
        <v>0</v>
      </c>
      <c r="J255" s="63"/>
    </row>
    <row r="256" spans="1:10" s="61" customFormat="1" ht="15" x14ac:dyDescent="0.2">
      <c r="A256" s="92"/>
      <c r="B256" s="68">
        <f t="shared" ref="B256:B264" si="40">B255+C256</f>
        <v>120</v>
      </c>
      <c r="C256" s="68">
        <v>30</v>
      </c>
      <c r="D256" s="61" t="s">
        <v>26</v>
      </c>
      <c r="E256" s="63">
        <f t="shared" si="38"/>
        <v>0</v>
      </c>
      <c r="F256" s="63">
        <f t="shared" si="39"/>
        <v>0</v>
      </c>
      <c r="J256" s="63"/>
    </row>
    <row r="257" spans="1:10" s="61" customFormat="1" ht="15" x14ac:dyDescent="0.2">
      <c r="A257" s="92"/>
      <c r="B257" s="68">
        <f t="shared" si="40"/>
        <v>151</v>
      </c>
      <c r="C257" s="68">
        <v>31</v>
      </c>
      <c r="D257" s="61" t="s">
        <v>27</v>
      </c>
      <c r="E257" s="63">
        <f t="shared" si="38"/>
        <v>0</v>
      </c>
      <c r="F257" s="63">
        <f t="shared" si="39"/>
        <v>0</v>
      </c>
      <c r="J257" s="63"/>
    </row>
    <row r="258" spans="1:10" s="61" customFormat="1" ht="15" x14ac:dyDescent="0.2">
      <c r="A258" s="92"/>
      <c r="B258" s="68">
        <f t="shared" si="40"/>
        <v>181</v>
      </c>
      <c r="C258" s="68">
        <v>30</v>
      </c>
      <c r="D258" s="61" t="s">
        <v>28</v>
      </c>
      <c r="E258" s="63">
        <f t="shared" si="38"/>
        <v>0</v>
      </c>
      <c r="F258" s="63">
        <f t="shared" si="39"/>
        <v>0</v>
      </c>
      <c r="J258" s="63"/>
    </row>
    <row r="259" spans="1:10" s="61" customFormat="1" ht="15" x14ac:dyDescent="0.2">
      <c r="A259" s="92"/>
      <c r="B259" s="68">
        <f t="shared" si="40"/>
        <v>212</v>
      </c>
      <c r="C259" s="68">
        <v>31</v>
      </c>
      <c r="D259" s="61" t="s">
        <v>29</v>
      </c>
      <c r="E259" s="63">
        <f t="shared" si="38"/>
        <v>0</v>
      </c>
      <c r="F259" s="63">
        <f t="shared" si="39"/>
        <v>0</v>
      </c>
      <c r="J259" s="63"/>
    </row>
    <row r="260" spans="1:10" s="61" customFormat="1" ht="15" x14ac:dyDescent="0.2">
      <c r="A260" s="92"/>
      <c r="B260" s="68">
        <f t="shared" si="40"/>
        <v>243</v>
      </c>
      <c r="C260" s="68">
        <v>31</v>
      </c>
      <c r="D260" s="61" t="s">
        <v>30</v>
      </c>
      <c r="E260" s="63">
        <f t="shared" si="38"/>
        <v>0</v>
      </c>
      <c r="F260" s="63">
        <f t="shared" si="39"/>
        <v>0</v>
      </c>
      <c r="J260" s="63"/>
    </row>
    <row r="261" spans="1:10" s="61" customFormat="1" ht="15" x14ac:dyDescent="0.2">
      <c r="A261" s="92"/>
      <c r="B261" s="68">
        <f t="shared" si="40"/>
        <v>273</v>
      </c>
      <c r="C261" s="68">
        <v>30</v>
      </c>
      <c r="D261" s="61" t="s">
        <v>31</v>
      </c>
      <c r="E261" s="63">
        <f t="shared" si="38"/>
        <v>0</v>
      </c>
      <c r="F261" s="63">
        <f t="shared" si="39"/>
        <v>0</v>
      </c>
      <c r="J261" s="63"/>
    </row>
    <row r="262" spans="1:10" s="61" customFormat="1" ht="15" x14ac:dyDescent="0.2">
      <c r="A262" s="92"/>
      <c r="B262" s="68">
        <f t="shared" si="40"/>
        <v>304</v>
      </c>
      <c r="C262" s="68">
        <v>31</v>
      </c>
      <c r="D262" s="61" t="s">
        <v>32</v>
      </c>
      <c r="E262" s="63">
        <f t="shared" si="38"/>
        <v>0</v>
      </c>
      <c r="F262" s="63">
        <f t="shared" si="39"/>
        <v>0</v>
      </c>
      <c r="J262" s="63"/>
    </row>
    <row r="263" spans="1:10" s="61" customFormat="1" ht="15" x14ac:dyDescent="0.2">
      <c r="A263" s="92"/>
      <c r="B263" s="68">
        <f t="shared" si="40"/>
        <v>334</v>
      </c>
      <c r="C263" s="68">
        <v>30</v>
      </c>
      <c r="D263" s="61" t="s">
        <v>33</v>
      </c>
      <c r="E263" s="63">
        <f t="shared" si="38"/>
        <v>0</v>
      </c>
      <c r="F263" s="63">
        <f t="shared" si="39"/>
        <v>0</v>
      </c>
      <c r="J263" s="63"/>
    </row>
    <row r="264" spans="1:10" s="61" customFormat="1" ht="15" x14ac:dyDescent="0.2">
      <c r="A264" s="92"/>
      <c r="B264" s="68">
        <f t="shared" si="40"/>
        <v>365</v>
      </c>
      <c r="C264" s="68">
        <v>31</v>
      </c>
      <c r="D264" s="61" t="s">
        <v>34</v>
      </c>
      <c r="E264" s="63">
        <f t="shared" si="38"/>
        <v>0</v>
      </c>
      <c r="F264" s="63">
        <f t="shared" si="39"/>
        <v>0</v>
      </c>
      <c r="G264" s="63">
        <f>SUM(F253:F264)</f>
        <v>0</v>
      </c>
      <c r="H264" s="61">
        <f>G264*(1+H47)</f>
        <v>0</v>
      </c>
      <c r="I264" s="63">
        <f>H264-G264</f>
        <v>0</v>
      </c>
      <c r="J264" s="63">
        <f>F253+$E$44*11+I264</f>
        <v>0</v>
      </c>
    </row>
    <row r="265" spans="1:10" s="61" customFormat="1" ht="15" x14ac:dyDescent="0.2">
      <c r="A265" s="92" t="s">
        <v>54</v>
      </c>
      <c r="B265" s="68">
        <f>C265</f>
        <v>31</v>
      </c>
      <c r="C265" s="68">
        <v>31</v>
      </c>
      <c r="D265" s="61" t="s">
        <v>23</v>
      </c>
      <c r="E265" s="63">
        <f t="shared" si="38"/>
        <v>0</v>
      </c>
      <c r="F265" s="63">
        <f>(J264+$E$44)</f>
        <v>0</v>
      </c>
      <c r="G265" s="63"/>
      <c r="J265" s="63"/>
    </row>
    <row r="266" spans="1:10" s="61" customFormat="1" ht="15" x14ac:dyDescent="0.2">
      <c r="A266" s="92"/>
      <c r="B266" s="68">
        <f>C265+C266</f>
        <v>59</v>
      </c>
      <c r="C266" s="68">
        <v>28</v>
      </c>
      <c r="D266" s="61" t="s">
        <v>24</v>
      </c>
      <c r="E266" s="63">
        <f t="shared" si="38"/>
        <v>0</v>
      </c>
      <c r="F266" s="63">
        <f>$E$44*(365-B265)/365</f>
        <v>0</v>
      </c>
      <c r="G266" s="63"/>
      <c r="J266" s="63"/>
    </row>
    <row r="267" spans="1:10" s="61" customFormat="1" ht="15" x14ac:dyDescent="0.2">
      <c r="A267" s="92"/>
      <c r="B267" s="68">
        <f>B266+C267</f>
        <v>90</v>
      </c>
      <c r="C267" s="68">
        <v>31</v>
      </c>
      <c r="D267" s="61" t="s">
        <v>25</v>
      </c>
      <c r="E267" s="63">
        <f t="shared" ref="E267:E278" si="41">$E$44+E266</f>
        <v>0</v>
      </c>
      <c r="F267" s="63">
        <f t="shared" ref="F267:F276" si="42">$E$44*(365-B266)/365</f>
        <v>0</v>
      </c>
      <c r="G267" s="63"/>
      <c r="J267" s="63"/>
    </row>
    <row r="268" spans="1:10" s="61" customFormat="1" ht="15" x14ac:dyDescent="0.2">
      <c r="A268" s="92"/>
      <c r="B268" s="68">
        <f t="shared" ref="B268:B276" si="43">B267+C268</f>
        <v>120</v>
      </c>
      <c r="C268" s="68">
        <v>30</v>
      </c>
      <c r="D268" s="61" t="s">
        <v>26</v>
      </c>
      <c r="E268" s="63">
        <f t="shared" si="41"/>
        <v>0</v>
      </c>
      <c r="F268" s="63">
        <f t="shared" si="42"/>
        <v>0</v>
      </c>
      <c r="G268" s="63"/>
      <c r="J268" s="63"/>
    </row>
    <row r="269" spans="1:10" s="61" customFormat="1" ht="15" x14ac:dyDescent="0.2">
      <c r="A269" s="92"/>
      <c r="B269" s="68">
        <f t="shared" si="43"/>
        <v>151</v>
      </c>
      <c r="C269" s="68">
        <v>31</v>
      </c>
      <c r="D269" s="61" t="s">
        <v>27</v>
      </c>
      <c r="E269" s="63">
        <f t="shared" si="41"/>
        <v>0</v>
      </c>
      <c r="F269" s="63">
        <f t="shared" si="42"/>
        <v>0</v>
      </c>
      <c r="G269" s="63"/>
      <c r="J269" s="63"/>
    </row>
    <row r="270" spans="1:10" s="61" customFormat="1" ht="15" x14ac:dyDescent="0.2">
      <c r="A270" s="92"/>
      <c r="B270" s="68">
        <f t="shared" si="43"/>
        <v>181</v>
      </c>
      <c r="C270" s="68">
        <v>30</v>
      </c>
      <c r="D270" s="61" t="s">
        <v>28</v>
      </c>
      <c r="E270" s="63">
        <f t="shared" si="41"/>
        <v>0</v>
      </c>
      <c r="F270" s="63">
        <f t="shared" si="42"/>
        <v>0</v>
      </c>
      <c r="G270" s="63"/>
      <c r="J270" s="63"/>
    </row>
    <row r="271" spans="1:10" s="61" customFormat="1" ht="15" x14ac:dyDescent="0.2">
      <c r="A271" s="92"/>
      <c r="B271" s="68">
        <f t="shared" si="43"/>
        <v>212</v>
      </c>
      <c r="C271" s="68">
        <v>31</v>
      </c>
      <c r="D271" s="61" t="s">
        <v>29</v>
      </c>
      <c r="E271" s="63">
        <f t="shared" si="41"/>
        <v>0</v>
      </c>
      <c r="F271" s="63">
        <f t="shared" si="42"/>
        <v>0</v>
      </c>
      <c r="G271" s="63"/>
      <c r="J271" s="63"/>
    </row>
    <row r="272" spans="1:10" s="61" customFormat="1" ht="15" x14ac:dyDescent="0.2">
      <c r="A272" s="92"/>
      <c r="B272" s="68">
        <f t="shared" si="43"/>
        <v>243</v>
      </c>
      <c r="C272" s="68">
        <v>31</v>
      </c>
      <c r="D272" s="61" t="s">
        <v>30</v>
      </c>
      <c r="E272" s="63">
        <f t="shared" si="41"/>
        <v>0</v>
      </c>
      <c r="F272" s="63">
        <f t="shared" si="42"/>
        <v>0</v>
      </c>
      <c r="G272" s="63"/>
      <c r="J272" s="63"/>
    </row>
    <row r="273" spans="1:10" s="61" customFormat="1" ht="15" x14ac:dyDescent="0.2">
      <c r="A273" s="92"/>
      <c r="B273" s="68">
        <f t="shared" si="43"/>
        <v>273</v>
      </c>
      <c r="C273" s="68">
        <v>30</v>
      </c>
      <c r="D273" s="61" t="s">
        <v>31</v>
      </c>
      <c r="E273" s="63">
        <f t="shared" si="41"/>
        <v>0</v>
      </c>
      <c r="F273" s="63">
        <f t="shared" si="42"/>
        <v>0</v>
      </c>
      <c r="G273" s="63"/>
      <c r="J273" s="63"/>
    </row>
    <row r="274" spans="1:10" s="61" customFormat="1" ht="15" x14ac:dyDescent="0.2">
      <c r="A274" s="92"/>
      <c r="B274" s="68">
        <f t="shared" si="43"/>
        <v>304</v>
      </c>
      <c r="C274" s="68">
        <v>31</v>
      </c>
      <c r="D274" s="61" t="s">
        <v>32</v>
      </c>
      <c r="E274" s="63">
        <f t="shared" si="41"/>
        <v>0</v>
      </c>
      <c r="F274" s="63">
        <f t="shared" si="42"/>
        <v>0</v>
      </c>
      <c r="G274" s="63"/>
      <c r="J274" s="63"/>
    </row>
    <row r="275" spans="1:10" s="61" customFormat="1" ht="15" x14ac:dyDescent="0.2">
      <c r="A275" s="92"/>
      <c r="B275" s="68">
        <f t="shared" si="43"/>
        <v>334</v>
      </c>
      <c r="C275" s="68">
        <v>30</v>
      </c>
      <c r="D275" s="61" t="s">
        <v>33</v>
      </c>
      <c r="E275" s="63">
        <f t="shared" si="41"/>
        <v>0</v>
      </c>
      <c r="F275" s="63">
        <f t="shared" si="42"/>
        <v>0</v>
      </c>
      <c r="J275" s="63"/>
    </row>
    <row r="276" spans="1:10" s="61" customFormat="1" ht="15" x14ac:dyDescent="0.2">
      <c r="A276" s="92"/>
      <c r="B276" s="68">
        <f t="shared" si="43"/>
        <v>365</v>
      </c>
      <c r="C276" s="68">
        <v>31</v>
      </c>
      <c r="D276" s="61" t="s">
        <v>34</v>
      </c>
      <c r="E276" s="63">
        <f t="shared" si="41"/>
        <v>0</v>
      </c>
      <c r="F276" s="63">
        <f t="shared" si="42"/>
        <v>0</v>
      </c>
      <c r="G276" s="63">
        <f>SUM(F265:F276)</f>
        <v>0</v>
      </c>
      <c r="H276" s="61">
        <f>G276*(1+H47)</f>
        <v>0</v>
      </c>
      <c r="I276" s="63">
        <f>H276-G276</f>
        <v>0</v>
      </c>
      <c r="J276" s="63">
        <f>F265+$E$44*11+I276</f>
        <v>0</v>
      </c>
    </row>
    <row r="277" spans="1:10" s="61" customFormat="1" ht="15" x14ac:dyDescent="0.2">
      <c r="A277" s="92" t="s">
        <v>55</v>
      </c>
      <c r="B277" s="68">
        <f>C277</f>
        <v>31</v>
      </c>
      <c r="C277" s="68">
        <v>31</v>
      </c>
      <c r="D277" s="61" t="s">
        <v>23</v>
      </c>
      <c r="E277" s="63">
        <f t="shared" si="41"/>
        <v>0</v>
      </c>
      <c r="F277" s="63">
        <f>(J276+$E$44)</f>
        <v>0</v>
      </c>
      <c r="G277" s="63"/>
      <c r="J277" s="63"/>
    </row>
    <row r="278" spans="1:10" s="61" customFormat="1" ht="15" x14ac:dyDescent="0.2">
      <c r="A278" s="92"/>
      <c r="B278" s="68">
        <f>C277+C278</f>
        <v>59</v>
      </c>
      <c r="C278" s="68">
        <v>28</v>
      </c>
      <c r="D278" s="61" t="s">
        <v>24</v>
      </c>
      <c r="E278" s="63">
        <f t="shared" si="41"/>
        <v>0</v>
      </c>
      <c r="F278" s="63">
        <f>$E$44*(365-B277)/365</f>
        <v>0</v>
      </c>
      <c r="G278" s="63"/>
      <c r="J278" s="63"/>
    </row>
    <row r="279" spans="1:10" s="61" customFormat="1" ht="15" x14ac:dyDescent="0.2">
      <c r="A279" s="92"/>
      <c r="B279" s="68">
        <f>B278+C279</f>
        <v>90</v>
      </c>
      <c r="C279" s="68">
        <v>31</v>
      </c>
      <c r="D279" s="61" t="s">
        <v>25</v>
      </c>
      <c r="E279" s="63">
        <f t="shared" ref="E279:E288" si="44">$E$44+E278</f>
        <v>0</v>
      </c>
      <c r="F279" s="63">
        <f t="shared" ref="F279:F288" si="45">$E$44*(365-B278)/365</f>
        <v>0</v>
      </c>
      <c r="G279" s="63"/>
      <c r="J279" s="63"/>
    </row>
    <row r="280" spans="1:10" s="61" customFormat="1" ht="15" x14ac:dyDescent="0.2">
      <c r="A280" s="92"/>
      <c r="B280" s="68">
        <f t="shared" ref="B280:B288" si="46">B279+C280</f>
        <v>120</v>
      </c>
      <c r="C280" s="68">
        <v>30</v>
      </c>
      <c r="D280" s="61" t="s">
        <v>26</v>
      </c>
      <c r="E280" s="63">
        <f t="shared" si="44"/>
        <v>0</v>
      </c>
      <c r="F280" s="63">
        <f t="shared" si="45"/>
        <v>0</v>
      </c>
      <c r="G280" s="63"/>
      <c r="J280" s="63"/>
    </row>
    <row r="281" spans="1:10" s="61" customFormat="1" ht="15" x14ac:dyDescent="0.2">
      <c r="A281" s="92"/>
      <c r="B281" s="68">
        <f t="shared" si="46"/>
        <v>151</v>
      </c>
      <c r="C281" s="68">
        <v>31</v>
      </c>
      <c r="D281" s="61" t="s">
        <v>27</v>
      </c>
      <c r="E281" s="63">
        <f t="shared" si="44"/>
        <v>0</v>
      </c>
      <c r="F281" s="63">
        <f t="shared" si="45"/>
        <v>0</v>
      </c>
      <c r="G281" s="63"/>
      <c r="J281" s="63"/>
    </row>
    <row r="282" spans="1:10" s="61" customFormat="1" ht="15" x14ac:dyDescent="0.2">
      <c r="A282" s="92"/>
      <c r="B282" s="68">
        <f t="shared" si="46"/>
        <v>181</v>
      </c>
      <c r="C282" s="68">
        <v>30</v>
      </c>
      <c r="D282" s="61" t="s">
        <v>28</v>
      </c>
      <c r="E282" s="63">
        <f t="shared" si="44"/>
        <v>0</v>
      </c>
      <c r="F282" s="63">
        <f t="shared" si="45"/>
        <v>0</v>
      </c>
      <c r="G282" s="63"/>
      <c r="J282" s="63"/>
    </row>
    <row r="283" spans="1:10" s="61" customFormat="1" ht="15" x14ac:dyDescent="0.2">
      <c r="A283" s="92"/>
      <c r="B283" s="68">
        <f t="shared" si="46"/>
        <v>212</v>
      </c>
      <c r="C283" s="68">
        <v>31</v>
      </c>
      <c r="D283" s="61" t="s">
        <v>29</v>
      </c>
      <c r="E283" s="63">
        <f t="shared" si="44"/>
        <v>0</v>
      </c>
      <c r="F283" s="63">
        <f t="shared" si="45"/>
        <v>0</v>
      </c>
      <c r="G283" s="63"/>
      <c r="J283" s="63"/>
    </row>
    <row r="284" spans="1:10" s="61" customFormat="1" ht="15" x14ac:dyDescent="0.2">
      <c r="A284" s="92"/>
      <c r="B284" s="68">
        <f t="shared" si="46"/>
        <v>243</v>
      </c>
      <c r="C284" s="68">
        <v>31</v>
      </c>
      <c r="D284" s="61" t="s">
        <v>30</v>
      </c>
      <c r="E284" s="63">
        <f t="shared" si="44"/>
        <v>0</v>
      </c>
      <c r="F284" s="63">
        <f t="shared" si="45"/>
        <v>0</v>
      </c>
      <c r="G284" s="63"/>
      <c r="J284" s="63"/>
    </row>
    <row r="285" spans="1:10" s="61" customFormat="1" ht="15" x14ac:dyDescent="0.2">
      <c r="A285" s="92"/>
      <c r="B285" s="68">
        <f t="shared" si="46"/>
        <v>273</v>
      </c>
      <c r="C285" s="68">
        <v>30</v>
      </c>
      <c r="D285" s="61" t="s">
        <v>31</v>
      </c>
      <c r="E285" s="63">
        <f t="shared" si="44"/>
        <v>0</v>
      </c>
      <c r="F285" s="63">
        <f t="shared" si="45"/>
        <v>0</v>
      </c>
      <c r="G285" s="63"/>
      <c r="J285" s="63"/>
    </row>
    <row r="286" spans="1:10" s="61" customFormat="1" ht="15" x14ac:dyDescent="0.2">
      <c r="A286" s="92"/>
      <c r="B286" s="68">
        <f t="shared" si="46"/>
        <v>304</v>
      </c>
      <c r="C286" s="68">
        <v>31</v>
      </c>
      <c r="D286" s="61" t="s">
        <v>32</v>
      </c>
      <c r="E286" s="63">
        <f t="shared" si="44"/>
        <v>0</v>
      </c>
      <c r="F286" s="63">
        <f t="shared" si="45"/>
        <v>0</v>
      </c>
      <c r="G286" s="63"/>
      <c r="J286" s="63"/>
    </row>
    <row r="287" spans="1:10" s="61" customFormat="1" ht="15" x14ac:dyDescent="0.2">
      <c r="A287" s="92"/>
      <c r="B287" s="68">
        <f t="shared" si="46"/>
        <v>334</v>
      </c>
      <c r="C287" s="68">
        <v>30</v>
      </c>
      <c r="D287" s="61" t="s">
        <v>33</v>
      </c>
      <c r="E287" s="63">
        <f t="shared" si="44"/>
        <v>0</v>
      </c>
      <c r="F287" s="63">
        <f t="shared" si="45"/>
        <v>0</v>
      </c>
      <c r="J287" s="63"/>
    </row>
    <row r="288" spans="1:10" s="61" customFormat="1" ht="15" x14ac:dyDescent="0.2">
      <c r="A288" s="92"/>
      <c r="B288" s="68">
        <f t="shared" si="46"/>
        <v>365</v>
      </c>
      <c r="C288" s="68">
        <v>31</v>
      </c>
      <c r="D288" s="61" t="s">
        <v>34</v>
      </c>
      <c r="E288" s="63">
        <f t="shared" si="44"/>
        <v>0</v>
      </c>
      <c r="F288" s="63">
        <f t="shared" si="45"/>
        <v>0</v>
      </c>
      <c r="G288" s="63">
        <f>SUM(F277:F288)</f>
        <v>0</v>
      </c>
      <c r="H288" s="61">
        <f>G288*(1+H47)</f>
        <v>0</v>
      </c>
      <c r="I288" s="63">
        <f>H288-G288</f>
        <v>0</v>
      </c>
      <c r="J288" s="63">
        <f>F277+$E$44*11+I288</f>
        <v>0</v>
      </c>
    </row>
    <row r="289" spans="4:36" s="60" customFormat="1" ht="15" x14ac:dyDescent="0.2"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</row>
    <row r="290" spans="4:36" s="60" customFormat="1" ht="15" x14ac:dyDescent="0.2"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</row>
    <row r="291" spans="4:36" s="55" customFormat="1" ht="15" x14ac:dyDescent="0.2">
      <c r="D291" s="59"/>
      <c r="E291" s="59"/>
      <c r="F291" s="59"/>
      <c r="G291" s="59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7"/>
      <c r="T291" s="57"/>
      <c r="U291" s="57"/>
      <c r="V291" s="58"/>
      <c r="W291" s="58"/>
      <c r="X291" s="58"/>
      <c r="Y291" s="58"/>
      <c r="Z291" s="58"/>
      <c r="AA291" s="58"/>
      <c r="AB291" s="58"/>
      <c r="AC291" s="58"/>
      <c r="AD291" s="58"/>
      <c r="AE291" s="58"/>
      <c r="AF291" s="58"/>
      <c r="AG291" s="58"/>
      <c r="AH291" s="58"/>
      <c r="AI291" s="58"/>
      <c r="AJ291" s="58"/>
    </row>
    <row r="292" spans="4:36" s="55" customFormat="1" ht="15" x14ac:dyDescent="0.2"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7"/>
      <c r="T292" s="57"/>
      <c r="U292" s="57"/>
      <c r="V292" s="58"/>
      <c r="W292" s="58"/>
      <c r="X292" s="58"/>
      <c r="Y292" s="58"/>
      <c r="Z292" s="58"/>
      <c r="AA292" s="58"/>
      <c r="AB292" s="58"/>
      <c r="AC292" s="58"/>
      <c r="AD292" s="58"/>
      <c r="AE292" s="58"/>
      <c r="AF292" s="58"/>
      <c r="AG292" s="58"/>
      <c r="AH292" s="58"/>
      <c r="AI292" s="58"/>
      <c r="AJ292" s="58"/>
    </row>
    <row r="293" spans="4:36" s="55" customFormat="1" ht="15" x14ac:dyDescent="0.2"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7"/>
      <c r="T293" s="57"/>
      <c r="U293" s="57"/>
      <c r="V293" s="58"/>
      <c r="W293" s="58"/>
      <c r="X293" s="58"/>
      <c r="Y293" s="58"/>
      <c r="Z293" s="58"/>
      <c r="AA293" s="58"/>
      <c r="AB293" s="58"/>
      <c r="AC293" s="58"/>
      <c r="AD293" s="58"/>
      <c r="AE293" s="58"/>
      <c r="AF293" s="58"/>
      <c r="AG293" s="58"/>
      <c r="AH293" s="58"/>
      <c r="AI293" s="58"/>
      <c r="AJ293" s="58"/>
    </row>
    <row r="294" spans="4:36" s="55" customFormat="1" ht="15" x14ac:dyDescent="0.2"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7"/>
      <c r="T294" s="57"/>
      <c r="U294" s="57"/>
      <c r="V294" s="58"/>
      <c r="W294" s="58"/>
      <c r="X294" s="58"/>
      <c r="Y294" s="58"/>
      <c r="Z294" s="58"/>
      <c r="AA294" s="58"/>
      <c r="AB294" s="58"/>
      <c r="AC294" s="58"/>
      <c r="AD294" s="58"/>
      <c r="AE294" s="58"/>
      <c r="AF294" s="58"/>
      <c r="AG294" s="58"/>
      <c r="AH294" s="58"/>
      <c r="AI294" s="58"/>
      <c r="AJ294" s="58"/>
    </row>
    <row r="295" spans="4:36" s="55" customFormat="1" ht="15" x14ac:dyDescent="0.2">
      <c r="Q295" s="60"/>
      <c r="R295" s="60"/>
      <c r="S295" s="58"/>
      <c r="T295" s="58"/>
      <c r="U295" s="58"/>
      <c r="V295" s="58"/>
      <c r="W295" s="58"/>
      <c r="X295" s="58"/>
      <c r="Y295" s="58"/>
      <c r="Z295" s="58"/>
      <c r="AA295" s="58"/>
      <c r="AB295" s="58"/>
      <c r="AC295" s="58"/>
      <c r="AD295" s="58"/>
      <c r="AE295" s="58"/>
      <c r="AF295" s="58"/>
      <c r="AG295" s="58"/>
      <c r="AH295" s="58"/>
      <c r="AI295" s="58"/>
      <c r="AJ295" s="58"/>
    </row>
    <row r="296" spans="4:36" x14ac:dyDescent="0.2">
      <c r="Q296" s="8"/>
      <c r="R296" s="8"/>
      <c r="S296" s="51"/>
      <c r="T296" s="51"/>
      <c r="U296" s="51"/>
      <c r="V296" s="51"/>
      <c r="W296" s="51"/>
      <c r="X296" s="51"/>
      <c r="Y296" s="51"/>
      <c r="Z296" s="51"/>
      <c r="AA296" s="51"/>
      <c r="AB296" s="51"/>
      <c r="AC296" s="51"/>
      <c r="AD296" s="51"/>
      <c r="AE296" s="51"/>
      <c r="AF296" s="51"/>
      <c r="AG296" s="51"/>
      <c r="AH296" s="51"/>
      <c r="AI296" s="51"/>
      <c r="AJ296" s="51"/>
    </row>
    <row r="297" spans="4:36" x14ac:dyDescent="0.2">
      <c r="Q297" s="8"/>
      <c r="R297" s="8"/>
      <c r="S297" s="51"/>
      <c r="T297" s="51"/>
      <c r="U297" s="51"/>
      <c r="V297" s="51"/>
      <c r="W297" s="51"/>
      <c r="X297" s="51"/>
      <c r="Y297" s="51"/>
      <c r="Z297" s="51"/>
      <c r="AA297" s="51"/>
      <c r="AB297" s="51"/>
      <c r="AC297" s="51"/>
      <c r="AD297" s="51"/>
      <c r="AE297" s="51"/>
      <c r="AF297" s="51"/>
      <c r="AG297" s="51"/>
      <c r="AH297" s="51"/>
      <c r="AI297" s="51"/>
      <c r="AJ297" s="51"/>
    </row>
    <row r="298" spans="4:36" x14ac:dyDescent="0.2">
      <c r="Q298" s="8"/>
      <c r="R298" s="8"/>
      <c r="S298" s="51"/>
      <c r="T298" s="51"/>
      <c r="U298" s="51"/>
      <c r="V298" s="51"/>
      <c r="W298" s="51"/>
      <c r="X298" s="51"/>
      <c r="Y298" s="51"/>
      <c r="Z298" s="51"/>
      <c r="AA298" s="51"/>
      <c r="AB298" s="51"/>
      <c r="AC298" s="51"/>
      <c r="AD298" s="51"/>
      <c r="AE298" s="51"/>
      <c r="AF298" s="51"/>
      <c r="AG298" s="51"/>
      <c r="AH298" s="51"/>
      <c r="AI298" s="51"/>
      <c r="AJ298" s="51"/>
    </row>
    <row r="299" spans="4:36" x14ac:dyDescent="0.2">
      <c r="Q299" s="8"/>
      <c r="R299" s="8"/>
      <c r="S299" s="51"/>
      <c r="T299" s="51"/>
      <c r="U299" s="51"/>
      <c r="V299" s="51"/>
      <c r="W299" s="51"/>
      <c r="X299" s="51"/>
      <c r="Y299" s="51"/>
      <c r="Z299" s="51"/>
      <c r="AA299" s="51"/>
      <c r="AB299" s="51"/>
      <c r="AC299" s="51"/>
      <c r="AD299" s="51"/>
      <c r="AE299" s="51"/>
      <c r="AF299" s="51"/>
      <c r="AG299" s="51"/>
      <c r="AH299" s="51"/>
      <c r="AI299" s="51"/>
      <c r="AJ299" s="51"/>
    </row>
    <row r="300" spans="4:36" x14ac:dyDescent="0.2">
      <c r="Q300" s="8"/>
      <c r="R300" s="8"/>
      <c r="S300" s="51"/>
      <c r="T300" s="51"/>
      <c r="U300" s="51"/>
      <c r="V300" s="51"/>
      <c r="W300" s="51"/>
      <c r="X300" s="51"/>
      <c r="Y300" s="51"/>
      <c r="Z300" s="51"/>
      <c r="AA300" s="51"/>
      <c r="AB300" s="51"/>
      <c r="AC300" s="51"/>
      <c r="AD300" s="51"/>
      <c r="AE300" s="51"/>
      <c r="AF300" s="51"/>
      <c r="AG300" s="51"/>
      <c r="AH300" s="51"/>
      <c r="AI300" s="51"/>
      <c r="AJ300" s="51"/>
    </row>
    <row r="301" spans="4:36" x14ac:dyDescent="0.2">
      <c r="Q301" s="8"/>
      <c r="R301" s="8"/>
      <c r="S301" s="51"/>
      <c r="T301" s="51"/>
      <c r="U301" s="51"/>
      <c r="V301" s="51"/>
      <c r="W301" s="51"/>
      <c r="X301" s="51"/>
      <c r="Y301" s="51"/>
      <c r="Z301" s="51"/>
      <c r="AA301" s="51"/>
      <c r="AB301" s="51"/>
      <c r="AC301" s="51"/>
      <c r="AD301" s="51"/>
      <c r="AE301" s="51"/>
      <c r="AF301" s="51"/>
      <c r="AG301" s="51"/>
      <c r="AH301" s="51"/>
      <c r="AI301" s="51"/>
      <c r="AJ301" s="51"/>
    </row>
    <row r="302" spans="4:36" x14ac:dyDescent="0.2">
      <c r="J302" s="8">
        <f>((129-164)/164)</f>
        <v>-0.21341463414634146</v>
      </c>
      <c r="K302" s="8"/>
      <c r="Q302" s="8"/>
      <c r="R302" s="8"/>
      <c r="S302" s="51"/>
      <c r="T302" s="51"/>
      <c r="U302" s="51"/>
      <c r="V302" s="51"/>
      <c r="W302" s="51"/>
      <c r="X302" s="51"/>
      <c r="Y302" s="51"/>
      <c r="Z302" s="51"/>
      <c r="AA302" s="51"/>
      <c r="AB302" s="51"/>
      <c r="AC302" s="51"/>
      <c r="AD302" s="51"/>
      <c r="AE302" s="51"/>
      <c r="AF302" s="51"/>
      <c r="AG302" s="51"/>
      <c r="AH302" s="51"/>
      <c r="AI302" s="51"/>
      <c r="AJ302" s="51"/>
    </row>
    <row r="303" spans="4:36" x14ac:dyDescent="0.2">
      <c r="J303" s="8"/>
      <c r="K303" s="8"/>
      <c r="Q303" s="8"/>
      <c r="R303" s="8"/>
      <c r="S303" s="51"/>
      <c r="T303" s="51"/>
      <c r="U303" s="51"/>
      <c r="V303" s="51"/>
      <c r="W303" s="51"/>
      <c r="X303" s="51"/>
      <c r="Y303" s="51"/>
      <c r="Z303" s="51"/>
      <c r="AA303" s="51"/>
      <c r="AB303" s="51"/>
      <c r="AC303" s="51"/>
      <c r="AD303" s="51"/>
      <c r="AE303" s="51"/>
      <c r="AF303" s="51"/>
      <c r="AG303" s="51"/>
      <c r="AH303" s="51"/>
      <c r="AI303" s="51"/>
      <c r="AJ303" s="51"/>
    </row>
    <row r="304" spans="4:36" x14ac:dyDescent="0.2">
      <c r="J304" s="8"/>
      <c r="K304" s="8"/>
      <c r="Q304" s="8"/>
      <c r="R304" s="8"/>
      <c r="S304" s="51"/>
      <c r="T304" s="51"/>
      <c r="U304" s="51"/>
      <c r="V304" s="51"/>
      <c r="W304" s="51"/>
      <c r="X304" s="51"/>
      <c r="Y304" s="51"/>
      <c r="Z304" s="51"/>
      <c r="AA304" s="51"/>
      <c r="AB304" s="51"/>
      <c r="AC304" s="51"/>
      <c r="AD304" s="51"/>
      <c r="AE304" s="51"/>
      <c r="AF304" s="51"/>
      <c r="AG304" s="51"/>
      <c r="AH304" s="51"/>
      <c r="AI304" s="51"/>
      <c r="AJ304" s="51"/>
    </row>
    <row r="305" spans="10:36" x14ac:dyDescent="0.2">
      <c r="J305" s="8">
        <f>0.29*164</f>
        <v>47.559999999999995</v>
      </c>
      <c r="K305" s="8">
        <f>164-J305</f>
        <v>116.44</v>
      </c>
      <c r="Q305" s="8"/>
      <c r="R305" s="8"/>
      <c r="S305" s="51"/>
      <c r="T305" s="51"/>
      <c r="U305" s="51"/>
      <c r="V305" s="51"/>
      <c r="W305" s="51"/>
      <c r="X305" s="51"/>
      <c r="Y305" s="51"/>
      <c r="Z305" s="51"/>
      <c r="AA305" s="51"/>
      <c r="AB305" s="51"/>
      <c r="AC305" s="51"/>
      <c r="AD305" s="51"/>
      <c r="AE305" s="51"/>
      <c r="AF305" s="51"/>
      <c r="AG305" s="51"/>
      <c r="AH305" s="51"/>
      <c r="AI305" s="51"/>
      <c r="AJ305" s="51"/>
    </row>
    <row r="306" spans="10:36" x14ac:dyDescent="0.2">
      <c r="J306" s="8"/>
      <c r="K306" s="8"/>
      <c r="Q306" s="8"/>
      <c r="R306" s="8"/>
      <c r="S306" s="51"/>
      <c r="T306" s="51"/>
      <c r="U306" s="51"/>
      <c r="V306" s="51"/>
      <c r="W306" s="51"/>
      <c r="X306" s="51"/>
      <c r="Y306" s="51"/>
      <c r="Z306" s="51"/>
      <c r="AA306" s="51"/>
      <c r="AB306" s="51"/>
      <c r="AC306" s="51"/>
      <c r="AD306" s="51"/>
      <c r="AE306" s="51"/>
      <c r="AF306" s="51"/>
      <c r="AG306" s="51"/>
      <c r="AH306" s="51"/>
      <c r="AI306" s="51"/>
      <c r="AJ306" s="51"/>
    </row>
    <row r="307" spans="10:36" x14ac:dyDescent="0.2">
      <c r="J307" s="8"/>
      <c r="K307" s="8">
        <f>164-90</f>
        <v>74</v>
      </c>
      <c r="Q307" s="8"/>
      <c r="R307" s="8"/>
      <c r="S307" s="51"/>
      <c r="T307" s="51"/>
      <c r="U307" s="51"/>
      <c r="V307" s="51"/>
      <c r="W307" s="51"/>
      <c r="X307" s="51"/>
      <c r="Y307" s="51"/>
      <c r="Z307" s="51"/>
      <c r="AA307" s="51"/>
      <c r="AB307" s="51"/>
      <c r="AC307" s="51"/>
      <c r="AD307" s="51"/>
      <c r="AE307" s="51"/>
      <c r="AF307" s="51"/>
      <c r="AG307" s="51"/>
      <c r="AH307" s="51"/>
      <c r="AI307" s="51"/>
      <c r="AJ307" s="51"/>
    </row>
    <row r="308" spans="10:36" x14ac:dyDescent="0.2">
      <c r="J308" s="8"/>
      <c r="K308" s="8">
        <f>0.29*K307</f>
        <v>21.459999999999997</v>
      </c>
      <c r="Q308" s="8"/>
      <c r="R308" s="8"/>
      <c r="S308" s="51"/>
      <c r="T308" s="51"/>
      <c r="U308" s="51"/>
      <c r="V308" s="51"/>
      <c r="W308" s="51"/>
      <c r="X308" s="51"/>
      <c r="Y308" s="51"/>
      <c r="Z308" s="51"/>
      <c r="AA308" s="51"/>
      <c r="AB308" s="51"/>
      <c r="AC308" s="51"/>
      <c r="AD308" s="51"/>
      <c r="AE308" s="51"/>
      <c r="AF308" s="51"/>
      <c r="AG308" s="51"/>
      <c r="AH308" s="51"/>
      <c r="AI308" s="51"/>
      <c r="AJ308" s="51"/>
    </row>
    <row r="309" spans="10:36" x14ac:dyDescent="0.2">
      <c r="J309" s="8"/>
      <c r="K309" s="8"/>
      <c r="Q309" s="8"/>
      <c r="R309" s="8"/>
      <c r="S309" s="51"/>
      <c r="T309" s="51"/>
      <c r="U309" s="51"/>
      <c r="V309" s="51"/>
      <c r="W309" s="51"/>
      <c r="X309" s="51"/>
      <c r="Y309" s="51"/>
      <c r="Z309" s="51"/>
      <c r="AA309" s="51"/>
      <c r="AB309" s="51"/>
      <c r="AC309" s="51"/>
      <c r="AD309" s="51"/>
      <c r="AE309" s="51"/>
      <c r="AF309" s="51"/>
      <c r="AG309" s="51"/>
      <c r="AH309" s="51"/>
      <c r="AI309" s="51"/>
      <c r="AJ309" s="51"/>
    </row>
    <row r="310" spans="10:36" x14ac:dyDescent="0.2">
      <c r="Q310" s="8"/>
      <c r="R310" s="8"/>
      <c r="S310" s="51"/>
      <c r="T310" s="51"/>
      <c r="U310" s="51"/>
      <c r="V310" s="51"/>
      <c r="W310" s="51"/>
      <c r="X310" s="51"/>
      <c r="Y310" s="51"/>
      <c r="Z310" s="51"/>
      <c r="AA310" s="51"/>
      <c r="AB310" s="51"/>
      <c r="AC310" s="51"/>
      <c r="AD310" s="51"/>
      <c r="AE310" s="51"/>
      <c r="AF310" s="51"/>
      <c r="AG310" s="51"/>
      <c r="AH310" s="51"/>
      <c r="AI310" s="51"/>
      <c r="AJ310" s="51"/>
    </row>
    <row r="311" spans="10:36" x14ac:dyDescent="0.2">
      <c r="Q311" s="8"/>
      <c r="R311" s="8"/>
      <c r="S311" s="51"/>
      <c r="T311" s="51"/>
      <c r="U311" s="51"/>
      <c r="V311" s="51"/>
      <c r="W311" s="51"/>
      <c r="X311" s="51"/>
      <c r="Y311" s="51"/>
      <c r="Z311" s="51"/>
      <c r="AA311" s="51"/>
      <c r="AB311" s="51"/>
      <c r="AC311" s="51"/>
      <c r="AD311" s="51"/>
      <c r="AE311" s="51"/>
      <c r="AF311" s="51"/>
      <c r="AG311" s="51"/>
      <c r="AH311" s="51"/>
      <c r="AI311" s="51"/>
      <c r="AJ311" s="51"/>
    </row>
    <row r="312" spans="10:36" x14ac:dyDescent="0.2">
      <c r="Q312" s="8"/>
      <c r="R312" s="8"/>
      <c r="S312" s="51"/>
      <c r="T312" s="51"/>
      <c r="U312" s="51"/>
      <c r="V312" s="51"/>
      <c r="W312" s="51"/>
      <c r="X312" s="51"/>
      <c r="Y312" s="51"/>
      <c r="Z312" s="51"/>
      <c r="AA312" s="51"/>
      <c r="AB312" s="51"/>
      <c r="AC312" s="51"/>
      <c r="AD312" s="51"/>
      <c r="AE312" s="51"/>
      <c r="AF312" s="51"/>
      <c r="AG312" s="51"/>
      <c r="AH312" s="51"/>
      <c r="AI312" s="51"/>
      <c r="AJ312" s="51"/>
    </row>
    <row r="313" spans="10:36" x14ac:dyDescent="0.2">
      <c r="Q313" s="8"/>
      <c r="R313" s="8"/>
      <c r="S313" s="51"/>
      <c r="T313" s="51"/>
      <c r="U313" s="51"/>
      <c r="V313" s="51"/>
      <c r="W313" s="51"/>
      <c r="X313" s="51"/>
      <c r="Y313" s="51"/>
      <c r="Z313" s="51"/>
      <c r="AA313" s="51"/>
      <c r="AB313" s="51"/>
      <c r="AC313" s="51"/>
      <c r="AD313" s="51"/>
      <c r="AE313" s="51"/>
      <c r="AF313" s="51"/>
      <c r="AG313" s="51"/>
      <c r="AH313" s="51"/>
      <c r="AI313" s="51"/>
      <c r="AJ313" s="51"/>
    </row>
    <row r="314" spans="10:36" x14ac:dyDescent="0.2">
      <c r="Q314" s="8"/>
      <c r="R314" s="8"/>
      <c r="S314" s="51"/>
      <c r="T314" s="51"/>
      <c r="U314" s="51"/>
      <c r="V314" s="51"/>
      <c r="W314" s="51"/>
      <c r="X314" s="51"/>
      <c r="Y314" s="51"/>
      <c r="Z314" s="51"/>
      <c r="AA314" s="51"/>
      <c r="AB314" s="51"/>
      <c r="AC314" s="51"/>
      <c r="AD314" s="51"/>
      <c r="AE314" s="51"/>
      <c r="AF314" s="51"/>
      <c r="AG314" s="51"/>
      <c r="AH314" s="51"/>
      <c r="AI314" s="51"/>
      <c r="AJ314" s="51"/>
    </row>
    <row r="315" spans="10:36" x14ac:dyDescent="0.2">
      <c r="Q315" s="8"/>
      <c r="R315" s="8"/>
      <c r="S315" s="51"/>
      <c r="T315" s="51"/>
      <c r="U315" s="51"/>
      <c r="V315" s="51"/>
      <c r="W315" s="51"/>
      <c r="X315" s="51"/>
      <c r="Y315" s="51"/>
      <c r="Z315" s="51"/>
      <c r="AA315" s="51"/>
      <c r="AB315" s="51"/>
      <c r="AC315" s="51"/>
      <c r="AD315" s="51"/>
      <c r="AE315" s="51"/>
      <c r="AF315" s="51"/>
      <c r="AG315" s="51"/>
      <c r="AH315" s="51"/>
      <c r="AI315" s="51"/>
      <c r="AJ315" s="51"/>
    </row>
    <row r="316" spans="10:36" x14ac:dyDescent="0.2">
      <c r="Q316" s="8"/>
      <c r="R316" s="8"/>
      <c r="S316" s="51"/>
      <c r="T316" s="51"/>
      <c r="U316" s="51"/>
      <c r="V316" s="51"/>
      <c r="W316" s="51"/>
      <c r="X316" s="51"/>
      <c r="Y316" s="51"/>
      <c r="Z316" s="51"/>
      <c r="AA316" s="51"/>
      <c r="AB316" s="51"/>
      <c r="AC316" s="51"/>
      <c r="AD316" s="51"/>
      <c r="AE316" s="51"/>
      <c r="AF316" s="51"/>
      <c r="AG316" s="51"/>
      <c r="AH316" s="51"/>
      <c r="AI316" s="51"/>
      <c r="AJ316" s="51"/>
    </row>
    <row r="317" spans="10:36" x14ac:dyDescent="0.2">
      <c r="Q317" s="8"/>
      <c r="R317" s="8"/>
      <c r="S317" s="51"/>
      <c r="T317" s="51"/>
      <c r="U317" s="51"/>
      <c r="V317" s="51"/>
      <c r="W317" s="51"/>
      <c r="X317" s="51"/>
      <c r="Y317" s="51"/>
      <c r="Z317" s="51"/>
      <c r="AA317" s="51"/>
      <c r="AB317" s="51"/>
      <c r="AC317" s="51"/>
      <c r="AD317" s="51"/>
      <c r="AE317" s="51"/>
      <c r="AF317" s="51"/>
      <c r="AG317" s="51"/>
      <c r="AH317" s="51"/>
      <c r="AI317" s="51"/>
      <c r="AJ317" s="51"/>
    </row>
    <row r="318" spans="10:36" x14ac:dyDescent="0.2">
      <c r="Q318" s="8"/>
      <c r="R318" s="8"/>
      <c r="S318" s="51"/>
      <c r="T318" s="51"/>
      <c r="U318" s="51"/>
      <c r="V318" s="51"/>
      <c r="W318" s="51"/>
      <c r="X318" s="51"/>
      <c r="Y318" s="51"/>
      <c r="Z318" s="51"/>
      <c r="AA318" s="51"/>
      <c r="AB318" s="51"/>
      <c r="AC318" s="51"/>
      <c r="AD318" s="51"/>
      <c r="AE318" s="51"/>
      <c r="AF318" s="51"/>
      <c r="AG318" s="51"/>
      <c r="AH318" s="51"/>
      <c r="AI318" s="51"/>
      <c r="AJ318" s="51"/>
    </row>
    <row r="319" spans="10:36" x14ac:dyDescent="0.2">
      <c r="Q319" s="8"/>
      <c r="R319" s="8"/>
      <c r="S319" s="51"/>
      <c r="T319" s="51"/>
      <c r="U319" s="51"/>
      <c r="V319" s="51"/>
      <c r="W319" s="51"/>
      <c r="X319" s="51"/>
      <c r="Y319" s="51"/>
      <c r="Z319" s="51"/>
      <c r="AA319" s="51"/>
      <c r="AB319" s="51"/>
      <c r="AC319" s="51"/>
      <c r="AD319" s="51"/>
      <c r="AE319" s="51"/>
      <c r="AF319" s="51"/>
      <c r="AG319" s="51"/>
      <c r="AH319" s="51"/>
      <c r="AI319" s="51"/>
      <c r="AJ319" s="51"/>
    </row>
    <row r="320" spans="10:36" x14ac:dyDescent="0.2">
      <c r="Q320" s="8"/>
      <c r="R320" s="8"/>
      <c r="S320" s="51"/>
      <c r="T320" s="51"/>
      <c r="U320" s="51"/>
      <c r="V320" s="51"/>
      <c r="W320" s="51"/>
      <c r="X320" s="51"/>
      <c r="Y320" s="51"/>
      <c r="Z320" s="51"/>
      <c r="AA320" s="51"/>
      <c r="AB320" s="51"/>
      <c r="AC320" s="51"/>
      <c r="AD320" s="51"/>
      <c r="AE320" s="51"/>
      <c r="AF320" s="51"/>
      <c r="AG320" s="51"/>
      <c r="AH320" s="51"/>
      <c r="AI320" s="51"/>
      <c r="AJ320" s="51"/>
    </row>
    <row r="321" spans="17:36" x14ac:dyDescent="0.2">
      <c r="Q321" s="8"/>
      <c r="R321" s="8"/>
      <c r="S321" s="51"/>
      <c r="T321" s="51"/>
      <c r="U321" s="51"/>
      <c r="V321" s="51"/>
      <c r="W321" s="51"/>
      <c r="X321" s="51"/>
      <c r="Y321" s="51"/>
      <c r="Z321" s="51"/>
      <c r="AA321" s="51"/>
      <c r="AB321" s="51"/>
      <c r="AC321" s="51"/>
      <c r="AD321" s="51"/>
      <c r="AE321" s="51"/>
      <c r="AF321" s="51"/>
      <c r="AG321" s="51"/>
      <c r="AH321" s="51"/>
      <c r="AI321" s="51"/>
      <c r="AJ321" s="51"/>
    </row>
    <row r="322" spans="17:36" x14ac:dyDescent="0.2">
      <c r="Q322" s="8"/>
      <c r="R322" s="8"/>
      <c r="S322" s="51"/>
      <c r="T322" s="51"/>
      <c r="U322" s="51"/>
      <c r="V322" s="51"/>
      <c r="W322" s="51"/>
      <c r="X322" s="51"/>
      <c r="Y322" s="51"/>
      <c r="Z322" s="51"/>
      <c r="AA322" s="51"/>
      <c r="AB322" s="51"/>
      <c r="AC322" s="51"/>
      <c r="AD322" s="51"/>
      <c r="AE322" s="51"/>
      <c r="AF322" s="51"/>
      <c r="AG322" s="51"/>
      <c r="AH322" s="51"/>
      <c r="AI322" s="51"/>
      <c r="AJ322" s="51"/>
    </row>
    <row r="323" spans="17:36" x14ac:dyDescent="0.2">
      <c r="Q323" s="8"/>
      <c r="R323" s="8"/>
      <c r="S323" s="51"/>
      <c r="T323" s="51"/>
      <c r="U323" s="51"/>
      <c r="V323" s="51"/>
      <c r="W323" s="51"/>
      <c r="X323" s="51"/>
      <c r="Y323" s="51"/>
      <c r="Z323" s="51"/>
      <c r="AA323" s="51"/>
      <c r="AB323" s="51"/>
      <c r="AC323" s="51"/>
      <c r="AD323" s="51"/>
      <c r="AE323" s="51"/>
      <c r="AF323" s="51"/>
      <c r="AG323" s="51"/>
      <c r="AH323" s="51"/>
      <c r="AI323" s="51"/>
      <c r="AJ323" s="51"/>
    </row>
    <row r="324" spans="17:36" x14ac:dyDescent="0.2">
      <c r="Q324" s="8"/>
      <c r="R324" s="8"/>
      <c r="S324" s="51"/>
      <c r="T324" s="51"/>
      <c r="U324" s="51"/>
      <c r="V324" s="51"/>
      <c r="W324" s="51"/>
      <c r="X324" s="51"/>
      <c r="Y324" s="51"/>
      <c r="Z324" s="51"/>
      <c r="AA324" s="51"/>
      <c r="AB324" s="51"/>
      <c r="AC324" s="51"/>
      <c r="AD324" s="51"/>
      <c r="AE324" s="51"/>
      <c r="AF324" s="51"/>
      <c r="AG324" s="51"/>
      <c r="AH324" s="51"/>
      <c r="AI324" s="51"/>
      <c r="AJ324" s="51"/>
    </row>
    <row r="325" spans="17:36" x14ac:dyDescent="0.2">
      <c r="Q325" s="8"/>
      <c r="R325" s="8"/>
      <c r="S325" s="51"/>
      <c r="T325" s="51"/>
      <c r="U325" s="51"/>
      <c r="V325" s="51"/>
      <c r="W325" s="51"/>
      <c r="X325" s="51"/>
      <c r="Y325" s="51"/>
      <c r="Z325" s="51"/>
      <c r="AA325" s="51"/>
      <c r="AB325" s="51"/>
      <c r="AC325" s="51"/>
      <c r="AD325" s="51"/>
      <c r="AE325" s="51"/>
      <c r="AF325" s="51"/>
      <c r="AG325" s="51"/>
      <c r="AH325" s="51"/>
      <c r="AI325" s="51"/>
      <c r="AJ325" s="51"/>
    </row>
    <row r="326" spans="17:36" x14ac:dyDescent="0.2">
      <c r="Q326" s="8"/>
      <c r="R326" s="8"/>
      <c r="S326" s="51"/>
      <c r="T326" s="51"/>
      <c r="U326" s="51"/>
      <c r="V326" s="51"/>
      <c r="W326" s="51"/>
      <c r="X326" s="51"/>
      <c r="Y326" s="51"/>
      <c r="Z326" s="51"/>
      <c r="AA326" s="51"/>
      <c r="AB326" s="51"/>
      <c r="AC326" s="51"/>
      <c r="AD326" s="51"/>
      <c r="AE326" s="51"/>
      <c r="AF326" s="51"/>
      <c r="AG326" s="51"/>
      <c r="AH326" s="51"/>
      <c r="AI326" s="51"/>
      <c r="AJ326" s="51"/>
    </row>
    <row r="327" spans="17:36" x14ac:dyDescent="0.2">
      <c r="Q327" s="8"/>
      <c r="R327" s="8"/>
      <c r="S327" s="51"/>
      <c r="T327" s="51"/>
      <c r="U327" s="51"/>
      <c r="V327" s="51"/>
      <c r="W327" s="51"/>
      <c r="X327" s="51"/>
      <c r="Y327" s="51"/>
      <c r="Z327" s="51"/>
      <c r="AA327" s="51"/>
      <c r="AB327" s="51"/>
      <c r="AC327" s="51"/>
      <c r="AD327" s="51"/>
      <c r="AE327" s="51"/>
      <c r="AF327" s="51"/>
      <c r="AG327" s="51"/>
      <c r="AH327" s="51"/>
      <c r="AI327" s="51"/>
      <c r="AJ327" s="51"/>
    </row>
    <row r="328" spans="17:36" x14ac:dyDescent="0.2">
      <c r="Q328" s="8"/>
      <c r="R328" s="8"/>
      <c r="S328" s="51"/>
      <c r="T328" s="51"/>
      <c r="U328" s="51"/>
      <c r="V328" s="51"/>
      <c r="W328" s="51"/>
      <c r="X328" s="51"/>
      <c r="Y328" s="51"/>
      <c r="Z328" s="51"/>
      <c r="AA328" s="51"/>
      <c r="AB328" s="51"/>
      <c r="AC328" s="51"/>
      <c r="AD328" s="51"/>
      <c r="AE328" s="51"/>
      <c r="AF328" s="51"/>
      <c r="AG328" s="51"/>
      <c r="AH328" s="51"/>
      <c r="AI328" s="51"/>
      <c r="AJ328" s="51"/>
    </row>
    <row r="329" spans="17:36" x14ac:dyDescent="0.2">
      <c r="Q329" s="8"/>
      <c r="R329" s="8"/>
      <c r="S329" s="51"/>
      <c r="T329" s="51"/>
      <c r="U329" s="51"/>
      <c r="V329" s="51"/>
      <c r="W329" s="51"/>
      <c r="X329" s="51"/>
      <c r="Y329" s="51"/>
      <c r="Z329" s="51"/>
      <c r="AA329" s="51"/>
      <c r="AB329" s="51"/>
      <c r="AC329" s="51"/>
      <c r="AD329" s="51"/>
      <c r="AE329" s="51"/>
      <c r="AF329" s="51"/>
      <c r="AG329" s="51"/>
      <c r="AH329" s="51"/>
      <c r="AI329" s="51"/>
      <c r="AJ329" s="51"/>
    </row>
    <row r="330" spans="17:36" x14ac:dyDescent="0.2">
      <c r="Q330" s="8"/>
      <c r="R330" s="8"/>
      <c r="S330" s="51"/>
      <c r="T330" s="51"/>
      <c r="U330" s="51"/>
      <c r="V330" s="51"/>
      <c r="W330" s="51"/>
      <c r="X330" s="51"/>
      <c r="Y330" s="51"/>
      <c r="Z330" s="51"/>
      <c r="AA330" s="51"/>
      <c r="AB330" s="51"/>
      <c r="AC330" s="51"/>
      <c r="AD330" s="51"/>
      <c r="AE330" s="51"/>
      <c r="AF330" s="51"/>
      <c r="AG330" s="51"/>
      <c r="AH330" s="51"/>
      <c r="AI330" s="51"/>
      <c r="AJ330" s="51"/>
    </row>
    <row r="331" spans="17:36" x14ac:dyDescent="0.2">
      <c r="Q331" s="8"/>
      <c r="R331" s="8"/>
      <c r="S331" s="51"/>
      <c r="T331" s="51"/>
      <c r="U331" s="51"/>
      <c r="V331" s="51"/>
      <c r="W331" s="51"/>
      <c r="X331" s="51"/>
      <c r="Y331" s="51"/>
      <c r="Z331" s="51"/>
      <c r="AA331" s="51"/>
      <c r="AB331" s="51"/>
      <c r="AC331" s="51"/>
      <c r="AD331" s="51"/>
      <c r="AE331" s="51"/>
      <c r="AF331" s="51"/>
      <c r="AG331" s="51"/>
      <c r="AH331" s="51"/>
      <c r="AI331" s="51"/>
      <c r="AJ331" s="51"/>
    </row>
    <row r="332" spans="17:36" x14ac:dyDescent="0.2">
      <c r="Q332" s="8"/>
      <c r="R332" s="8"/>
      <c r="S332" s="51"/>
      <c r="T332" s="51"/>
      <c r="U332" s="51"/>
      <c r="V332" s="51"/>
      <c r="W332" s="51"/>
      <c r="X332" s="51"/>
      <c r="Y332" s="51"/>
      <c r="Z332" s="51"/>
      <c r="AA332" s="51"/>
      <c r="AB332" s="51"/>
      <c r="AC332" s="51"/>
      <c r="AD332" s="51"/>
      <c r="AE332" s="51"/>
      <c r="AF332" s="51"/>
      <c r="AG332" s="51"/>
      <c r="AH332" s="51"/>
      <c r="AI332" s="51"/>
      <c r="AJ332" s="51"/>
    </row>
    <row r="333" spans="17:36" x14ac:dyDescent="0.2">
      <c r="Q333" s="8"/>
      <c r="R333" s="8"/>
      <c r="S333" s="51"/>
      <c r="T333" s="51"/>
      <c r="U333" s="51"/>
      <c r="V333" s="51"/>
      <c r="W333" s="51"/>
      <c r="X333" s="51"/>
      <c r="Y333" s="51"/>
      <c r="Z333" s="51"/>
      <c r="AA333" s="51"/>
      <c r="AB333" s="51"/>
      <c r="AC333" s="51"/>
      <c r="AD333" s="51"/>
      <c r="AE333" s="51"/>
      <c r="AF333" s="51"/>
      <c r="AG333" s="51"/>
      <c r="AH333" s="51"/>
      <c r="AI333" s="51"/>
      <c r="AJ333" s="51"/>
    </row>
    <row r="334" spans="17:36" x14ac:dyDescent="0.2">
      <c r="Q334" s="8"/>
      <c r="R334" s="8"/>
      <c r="S334" s="51"/>
      <c r="T334" s="51"/>
      <c r="U334" s="51"/>
      <c r="V334" s="51"/>
      <c r="W334" s="51"/>
      <c r="X334" s="51"/>
      <c r="Y334" s="51"/>
      <c r="Z334" s="51"/>
      <c r="AA334" s="51"/>
      <c r="AB334" s="51"/>
      <c r="AC334" s="51"/>
      <c r="AD334" s="51"/>
      <c r="AE334" s="51"/>
      <c r="AF334" s="51"/>
      <c r="AG334" s="51"/>
      <c r="AH334" s="51"/>
      <c r="AI334" s="51"/>
      <c r="AJ334" s="51"/>
    </row>
    <row r="335" spans="17:36" x14ac:dyDescent="0.2">
      <c r="Q335" s="8"/>
      <c r="R335" s="8"/>
      <c r="S335" s="51"/>
      <c r="T335" s="51"/>
      <c r="U335" s="51"/>
      <c r="V335" s="51"/>
      <c r="W335" s="51"/>
      <c r="X335" s="51"/>
      <c r="Y335" s="51"/>
      <c r="Z335" s="51"/>
      <c r="AA335" s="51"/>
      <c r="AB335" s="51"/>
      <c r="AC335" s="51"/>
      <c r="AD335" s="51"/>
      <c r="AE335" s="51"/>
      <c r="AF335" s="51"/>
      <c r="AG335" s="51"/>
      <c r="AH335" s="51"/>
      <c r="AI335" s="51"/>
      <c r="AJ335" s="51"/>
    </row>
    <row r="336" spans="17:36" x14ac:dyDescent="0.2">
      <c r="Q336" s="8"/>
      <c r="R336" s="8"/>
      <c r="S336" s="51"/>
      <c r="T336" s="51"/>
      <c r="U336" s="51"/>
      <c r="V336" s="51"/>
      <c r="W336" s="51"/>
      <c r="X336" s="51"/>
      <c r="Y336" s="51"/>
      <c r="Z336" s="51"/>
      <c r="AA336" s="51"/>
      <c r="AB336" s="51"/>
      <c r="AC336" s="51"/>
      <c r="AD336" s="51"/>
      <c r="AE336" s="51"/>
      <c r="AF336" s="51"/>
      <c r="AG336" s="51"/>
      <c r="AH336" s="51"/>
      <c r="AI336" s="51"/>
      <c r="AJ336" s="51"/>
    </row>
    <row r="337" spans="17:36" x14ac:dyDescent="0.2">
      <c r="Q337" s="8"/>
      <c r="R337" s="8"/>
      <c r="S337" s="51"/>
      <c r="T337" s="51"/>
      <c r="U337" s="51"/>
      <c r="V337" s="51"/>
      <c r="W337" s="51"/>
      <c r="X337" s="51"/>
      <c r="Y337" s="51"/>
      <c r="Z337" s="51"/>
      <c r="AA337" s="51"/>
      <c r="AB337" s="51"/>
      <c r="AC337" s="51"/>
      <c r="AD337" s="51"/>
      <c r="AE337" s="51"/>
      <c r="AF337" s="51"/>
      <c r="AG337" s="51"/>
      <c r="AH337" s="51"/>
      <c r="AI337" s="51"/>
      <c r="AJ337" s="51"/>
    </row>
    <row r="338" spans="17:36" x14ac:dyDescent="0.2">
      <c r="Q338" s="8"/>
      <c r="R338" s="8"/>
      <c r="S338" s="51"/>
      <c r="T338" s="51"/>
      <c r="U338" s="51"/>
      <c r="V338" s="51"/>
      <c r="W338" s="51"/>
      <c r="X338" s="51"/>
      <c r="Y338" s="51"/>
      <c r="Z338" s="51"/>
      <c r="AA338" s="51"/>
      <c r="AB338" s="51"/>
      <c r="AC338" s="51"/>
      <c r="AD338" s="51"/>
      <c r="AE338" s="51"/>
      <c r="AF338" s="51"/>
      <c r="AG338" s="51"/>
      <c r="AH338" s="51"/>
      <c r="AI338" s="51"/>
      <c r="AJ338" s="51"/>
    </row>
    <row r="339" spans="17:36" x14ac:dyDescent="0.2"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</row>
  </sheetData>
  <sheetProtection password="E872" sheet="1" objects="1" scenarios="1" selectLockedCells="1"/>
  <mergeCells count="43">
    <mergeCell ref="A265:A276"/>
    <mergeCell ref="A277:A288"/>
    <mergeCell ref="A157:A168"/>
    <mergeCell ref="A169:A180"/>
    <mergeCell ref="A181:A192"/>
    <mergeCell ref="A193:A204"/>
    <mergeCell ref="A205:A216"/>
    <mergeCell ref="A217:A228"/>
    <mergeCell ref="A229:A240"/>
    <mergeCell ref="A241:A252"/>
    <mergeCell ref="A253:A264"/>
    <mergeCell ref="A145:A156"/>
    <mergeCell ref="P11:Q11"/>
    <mergeCell ref="O12:O13"/>
    <mergeCell ref="G43:H44"/>
    <mergeCell ref="J43:K44"/>
    <mergeCell ref="E47:E48"/>
    <mergeCell ref="F47:F48"/>
    <mergeCell ref="H47:H48"/>
    <mergeCell ref="I47:I48"/>
    <mergeCell ref="A49:A60"/>
    <mergeCell ref="A61:A72"/>
    <mergeCell ref="A73:A84"/>
    <mergeCell ref="A85:A96"/>
    <mergeCell ref="A97:A108"/>
    <mergeCell ref="G42:H42"/>
    <mergeCell ref="C14:F15"/>
    <mergeCell ref="A109:A120"/>
    <mergeCell ref="A121:A132"/>
    <mergeCell ref="A133:A144"/>
    <mergeCell ref="M8:R8"/>
    <mergeCell ref="K7:R7"/>
    <mergeCell ref="B12:F13"/>
    <mergeCell ref="B33:Q34"/>
    <mergeCell ref="I14:Q14"/>
    <mergeCell ref="P12:P13"/>
    <mergeCell ref="N12:N13"/>
    <mergeCell ref="L12:M13"/>
    <mergeCell ref="I12:K13"/>
    <mergeCell ref="B9:M9"/>
    <mergeCell ref="D27:F27"/>
    <mergeCell ref="B11:F11"/>
    <mergeCell ref="B10:F10"/>
  </mergeCells>
  <hyperlinks>
    <hyperlink ref="M8" r:id="rId1"/>
  </hyperlinks>
  <pageMargins left="0.75" right="0.75" top="1" bottom="1" header="0.5" footer="0.5"/>
  <pageSetup paperSize="9" orientation="portrait" horizontalDpi="4294967292" verticalDpi="4294967292"/>
  <ignoredErrors>
    <ignoredError sqref="G44:K44 H43:K43" evalError="1"/>
    <ignoredError sqref="L37 R35" emptyCellReference="1"/>
    <ignoredError sqref="F61 F73 F85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croll Bar 1">
              <controlPr locked="0" defaultSize="0" autoPict="0">
                <anchor moveWithCells="1">
                  <from>
                    <xdr:col>2</xdr:col>
                    <xdr:colOff>25400</xdr:colOff>
                    <xdr:row>22</xdr:row>
                    <xdr:rowOff>0</xdr:rowOff>
                  </from>
                  <to>
                    <xdr:col>2</xdr:col>
                    <xdr:colOff>1524000</xdr:colOff>
                    <xdr:row>23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6" r:id="rId5" name="Scroll Bar 2">
              <controlPr locked="0" defaultSize="0" autoPict="0">
                <anchor moveWithCells="1">
                  <from>
                    <xdr:col>2</xdr:col>
                    <xdr:colOff>25400</xdr:colOff>
                    <xdr:row>25</xdr:row>
                    <xdr:rowOff>0</xdr:rowOff>
                  </from>
                  <to>
                    <xdr:col>2</xdr:col>
                    <xdr:colOff>1524000</xdr:colOff>
                    <xdr:row>26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7" r:id="rId6" name="Scroll Bar 3">
              <controlPr locked="0" defaultSize="0" autoPict="0">
                <anchor moveWithCells="1">
                  <from>
                    <xdr:col>2</xdr:col>
                    <xdr:colOff>25400</xdr:colOff>
                    <xdr:row>28</xdr:row>
                    <xdr:rowOff>0</xdr:rowOff>
                  </from>
                  <to>
                    <xdr:col>2</xdr:col>
                    <xdr:colOff>1524000</xdr:colOff>
                    <xdr:row>29</xdr:row>
                    <xdr:rowOff>0</xdr:rowOff>
                  </to>
                </anchor>
              </controlPr>
            </control>
          </mc:Choice>
          <mc:Fallback/>
        </mc:AlternateContent>
      </controls>
    </mc:Choice>
    <mc:Fallback/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SIMULADOR POUPANÇA Ei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dcterms:created xsi:type="dcterms:W3CDTF">2015-10-08T23:11:57Z</dcterms:created>
  <dcterms:modified xsi:type="dcterms:W3CDTF">2017-10-10T08:59:53Z</dcterms:modified>
  <cp:category/>
</cp:coreProperties>
</file>