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mafaldaaguilar/Desktop/Simulador Salario Liquido 2018/"/>
    </mc:Choice>
  </mc:AlternateContent>
  <bookViews>
    <workbookView xWindow="29260" yWindow="460" windowWidth="25560" windowHeight="14900" tabRatio="500"/>
  </bookViews>
  <sheets>
    <sheet name="Salário líquido" sheetId="1" r:id="rId1"/>
    <sheet name="Sheet2" sheetId="2" state="hidden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26" i="1"/>
  <c r="G28" i="1"/>
  <c r="G30" i="1"/>
  <c r="G32" i="1"/>
  <c r="B31" i="1"/>
  <c r="D2" i="2"/>
  <c r="L56" i="2"/>
  <c r="C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L55" i="2"/>
  <c r="K58" i="2"/>
  <c r="L103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L102" i="2"/>
  <c r="K105" i="2"/>
  <c r="J22" i="1"/>
  <c r="B25" i="1"/>
  <c r="L8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L7" i="2"/>
  <c r="K10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L237" i="2"/>
  <c r="L238" i="2"/>
  <c r="K240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196" i="2"/>
  <c r="C197" i="2"/>
  <c r="C198" i="2"/>
  <c r="C199" i="2"/>
  <c r="C200" i="2"/>
  <c r="C201" i="2"/>
  <c r="L198" i="2"/>
  <c r="L199" i="2"/>
  <c r="K20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1" i="2"/>
  <c r="C152" i="2"/>
  <c r="C153" i="2"/>
  <c r="C154" i="2"/>
  <c r="C155" i="2"/>
  <c r="C156" i="2"/>
  <c r="L153" i="2"/>
  <c r="L154" i="2"/>
  <c r="K156" i="2"/>
</calcChain>
</file>

<file path=xl/sharedStrings.xml><?xml version="1.0" encoding="utf-8"?>
<sst xmlns="http://schemas.openxmlformats.org/spreadsheetml/2006/main" count="82" uniqueCount="44">
  <si>
    <t>Preencha os campos a branco e encontre o valor do seu salário líquido mensal.</t>
  </si>
  <si>
    <t>Privado</t>
  </si>
  <si>
    <t>Situação fiscal</t>
  </si>
  <si>
    <t>Número de dependentes</t>
  </si>
  <si>
    <t>SIMULADOR</t>
  </si>
  <si>
    <t>Salário líquido</t>
  </si>
  <si>
    <t>Simulação</t>
  </si>
  <si>
    <t>Salário líquido mensal</t>
  </si>
  <si>
    <t>Retenção IRS</t>
  </si>
  <si>
    <t>Seg. Social</t>
  </si>
  <si>
    <t>Não casado</t>
  </si>
  <si>
    <t>Casado, único titular</t>
  </si>
  <si>
    <t>Casado, dois titulares</t>
  </si>
  <si>
    <t>Não casado - deficiente</t>
  </si>
  <si>
    <t>Casado, único titular - deficiente</t>
  </si>
  <si>
    <t>Casado, dois titulares - deficiente</t>
  </si>
  <si>
    <t>Dependentes</t>
  </si>
  <si>
    <t>5 ou mais</t>
  </si>
  <si>
    <t>Cálculo da taxa de IRS</t>
  </si>
  <si>
    <t>Remuneração Mensal  Euros</t>
  </si>
  <si>
    <t>Linha</t>
  </si>
  <si>
    <t>Coluna</t>
  </si>
  <si>
    <t>TABELAS DE RETENÇÃO NA FONTE PARA  O CONTINENTE - 2012</t>
  </si>
  <si>
    <t>T A B E L A II - TRABALHO DEPENDENTE</t>
  </si>
  <si>
    <t>CASADO UNICO TITULAR</t>
  </si>
  <si>
    <t>T A B E L A III - TRABALHO DEPENDENTE</t>
  </si>
  <si>
    <t>CASADO DOIS TITULARES</t>
  </si>
  <si>
    <t>T A B E L A I V - TRABALHO DEPENDENTE</t>
  </si>
  <si>
    <t>NÃO CASADO - DEFICIENTE</t>
  </si>
  <si>
    <t>T A B E L A   V - TRABALHO DEPENDENTE</t>
  </si>
  <si>
    <t>CASADO UNICO TITULAR - DEFICIENTE</t>
  </si>
  <si>
    <t>T A B E L A VI - TRABALHO DEPENDENTE</t>
  </si>
  <si>
    <t>CASADO DOIS TITULARES - DEFICIENTE</t>
  </si>
  <si>
    <t>APOIO PROGRAMAÇÃO</t>
  </si>
  <si>
    <t>TABELAS DE RETENÇÃO NA FONTE PARA  O CONTINENTE - 2018</t>
  </si>
  <si>
    <t>A tabela de 2018 tem mais uma linha</t>
  </si>
  <si>
    <t>Subsídio de refeição</t>
  </si>
  <si>
    <t>Em dinheiro</t>
  </si>
  <si>
    <t>Em cartão refeição</t>
  </si>
  <si>
    <t>+</t>
  </si>
  <si>
    <t>Salário líquido + subsídio de refeição</t>
  </si>
  <si>
    <t>Salário bruto</t>
  </si>
  <si>
    <t>Calcule o seu salário líquido</t>
  </si>
  <si>
    <r>
      <rPr>
        <i/>
        <u/>
        <sz val="10"/>
        <color theme="1" tint="0.249977111117893"/>
        <rFont val="Arial"/>
        <family val="2"/>
      </rPr>
      <t>Nota</t>
    </r>
    <r>
      <rPr>
        <i/>
        <sz val="10"/>
        <color theme="1" tint="0.249977111117893"/>
        <rFont val="Arial"/>
        <family val="2"/>
      </rPr>
      <t>: O simulador "</t>
    </r>
    <r>
      <rPr>
        <b/>
        <i/>
        <sz val="10"/>
        <color theme="1" tint="0.249977111117893"/>
        <rFont val="Arial"/>
        <family val="2"/>
      </rPr>
      <t>Calcule o seu salário líquido</t>
    </r>
    <r>
      <rPr>
        <i/>
        <sz val="10"/>
        <color theme="1" tint="0.249977111117893"/>
        <rFont val="Arial"/>
        <family val="2"/>
      </rPr>
      <t>" é meramente indicativo e aplica-se aos rendimentos do trabalho dependente. O montepio.org/ei não se responsabiliza por diferença de valores face aos verificados na realidade. Todas as informações aqui constantes não substituem a consulta da informação legal. Os cálculos contemplam o montante de subsídio de refeição isento de tributação.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</si>
</sst>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€&quot;_-;\-* #,##0.00\ &quot;€&quot;_-;_-* &quot;-&quot;??\ &quot;€&quot;_-;_-@_-"/>
    <numFmt numFmtId="165" formatCode="&quot;€&quot;#,##0.00"/>
    <numFmt numFmtId="166" formatCode="#,##0.00\ &quot;€&quot;"/>
    <numFmt numFmtId="167" formatCode="0.0%"/>
    <numFmt numFmtId="168" formatCode="#,##0.00\ [$€-816]"/>
    <numFmt numFmtId="169" formatCode="#,##0.00\ [$€-1];[Red]\-#,##0.00\ [$€-1]"/>
  </numFmts>
  <fonts count="4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ndara"/>
      <family val="2"/>
    </font>
    <font>
      <sz val="13"/>
      <color theme="1" tint="0.249977111117893"/>
      <name val="Candara"/>
      <family val="2"/>
    </font>
    <font>
      <u/>
      <sz val="12"/>
      <color theme="10"/>
      <name val="Calibri"/>
      <family val="2"/>
      <scheme val="minor"/>
    </font>
    <font>
      <b/>
      <u/>
      <sz val="13"/>
      <color rgb="FFFFBF07"/>
      <name val="Candara"/>
      <family val="2"/>
    </font>
    <font>
      <b/>
      <sz val="14"/>
      <color theme="1" tint="0.249977111117893"/>
      <name val="Candara"/>
      <family val="2"/>
    </font>
    <font>
      <b/>
      <sz val="16"/>
      <color theme="1" tint="0.249977111117893"/>
      <name val="Candara"/>
      <family val="2"/>
    </font>
    <font>
      <b/>
      <sz val="22"/>
      <color theme="1" tint="0.249977111117893"/>
      <name val="Arial"/>
      <family val="2"/>
    </font>
    <font>
      <sz val="12"/>
      <color theme="1" tint="0.249977111117893"/>
      <name val="Arial "/>
    </font>
    <font>
      <b/>
      <sz val="11"/>
      <color rgb="FFFF5800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 tint="0.249977111117893"/>
      <name val="Arial"/>
      <family val="2"/>
    </font>
    <font>
      <sz val="10"/>
      <color rgb="FFFF0000"/>
      <name val="Arial"/>
      <family val="2"/>
    </font>
    <font>
      <sz val="13"/>
      <color theme="0"/>
      <name val="Arial"/>
      <family val="2"/>
    </font>
    <font>
      <sz val="13"/>
      <color theme="1" tint="0.249977111117893"/>
      <name val="Arial"/>
      <family val="2"/>
    </font>
    <font>
      <sz val="10"/>
      <color theme="0" tint="-0.499984740745262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2"/>
      <color rgb="FFFF5800"/>
      <name val="Arial"/>
      <family val="2"/>
    </font>
    <font>
      <i/>
      <sz val="10"/>
      <color theme="1" tint="0.249977111117893"/>
      <name val="Arial"/>
      <family val="2"/>
    </font>
    <font>
      <i/>
      <u/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2"/>
      <color theme="1" tint="0.249977111117893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ourier New"/>
      <family val="3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name val="Courier"/>
      <family val="3"/>
    </font>
    <font>
      <sz val="10"/>
      <color rgb="FF000000"/>
      <name val="Courier"/>
      <family val="3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rgb="FFFF0000"/>
      <name val="Arial"/>
      <family val="2"/>
    </font>
    <font>
      <sz val="14"/>
      <color theme="0"/>
      <name val="Arial"/>
      <family val="2"/>
    </font>
    <font>
      <sz val="11"/>
      <color theme="0"/>
      <name val="Candara"/>
      <family val="2"/>
    </font>
    <font>
      <sz val="11"/>
      <color theme="0"/>
      <name val="Calibri"/>
      <family val="2"/>
      <scheme val="minor"/>
    </font>
    <font>
      <b/>
      <sz val="11"/>
      <color theme="0"/>
      <name val="Candara"/>
      <family val="2"/>
    </font>
    <font>
      <sz val="10"/>
      <color theme="1" tint="0.249977111117893"/>
      <name val="Arial"/>
      <family val="2"/>
    </font>
    <font>
      <sz val="12"/>
      <color theme="1" tint="0.249977111117893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11" fillId="3" borderId="0" xfId="0" applyFont="1" applyFill="1" applyAlignment="1" applyProtection="1">
      <alignment horizontal="left" indent="1"/>
      <protection hidden="1"/>
    </xf>
    <xf numFmtId="0" fontId="11" fillId="3" borderId="0" xfId="0" applyFont="1" applyFill="1" applyProtection="1">
      <protection hidden="1"/>
    </xf>
    <xf numFmtId="0" fontId="11" fillId="3" borderId="0" xfId="0" applyFont="1" applyFill="1" applyProtection="1"/>
    <xf numFmtId="0" fontId="13" fillId="3" borderId="0" xfId="0" applyFont="1" applyFill="1" applyAlignment="1" applyProtection="1">
      <alignment horizontal="left" indent="1"/>
      <protection hidden="1"/>
    </xf>
    <xf numFmtId="0" fontId="14" fillId="3" borderId="0" xfId="0" applyFont="1" applyFill="1" applyProtection="1">
      <protection hidden="1"/>
    </xf>
    <xf numFmtId="0" fontId="15" fillId="3" borderId="0" xfId="0" applyFont="1" applyFill="1" applyBorder="1" applyAlignment="1" applyProtection="1"/>
    <xf numFmtId="0" fontId="16" fillId="3" borderId="0" xfId="0" applyFont="1" applyFill="1" applyAlignment="1" applyProtection="1">
      <alignment horizontal="left" indent="1"/>
      <protection hidden="1"/>
    </xf>
    <xf numFmtId="0" fontId="17" fillId="3" borderId="0" xfId="0" applyFont="1" applyFill="1" applyProtection="1">
      <protection hidden="1"/>
    </xf>
    <xf numFmtId="0" fontId="18" fillId="3" borderId="0" xfId="0" applyFont="1" applyFill="1" applyBorder="1" applyAlignment="1" applyProtection="1">
      <alignment vertical="top" wrapText="1"/>
    </xf>
    <xf numFmtId="0" fontId="12" fillId="3" borderId="0" xfId="0" applyFont="1" applyFill="1" applyProtection="1">
      <protection hidden="1"/>
    </xf>
    <xf numFmtId="0" fontId="17" fillId="3" borderId="0" xfId="0" applyFont="1" applyFill="1" applyProtection="1"/>
    <xf numFmtId="0" fontId="16" fillId="3" borderId="0" xfId="0" applyFont="1" applyFill="1" applyProtection="1">
      <protection hidden="1"/>
    </xf>
    <xf numFmtId="0" fontId="17" fillId="3" borderId="0" xfId="0" applyFont="1" applyFill="1" applyAlignment="1" applyProtection="1">
      <alignment horizontal="left" indent="1"/>
      <protection hidden="1"/>
    </xf>
    <xf numFmtId="0" fontId="17" fillId="3" borderId="0" xfId="0" applyFont="1" applyFill="1" applyAlignment="1" applyProtection="1">
      <alignment horizontal="right"/>
    </xf>
    <xf numFmtId="0" fontId="6" fillId="4" borderId="0" xfId="0" applyFont="1" applyFill="1" applyAlignment="1" applyProtection="1">
      <alignment vertical="center" wrapText="1"/>
      <protection hidden="1"/>
    </xf>
    <xf numFmtId="0" fontId="0" fillId="4" borderId="0" xfId="0" applyFill="1" applyProtection="1">
      <protection hidden="1"/>
    </xf>
    <xf numFmtId="0" fontId="6" fillId="4" borderId="0" xfId="0" applyFont="1" applyFill="1" applyBorder="1" applyAlignment="1" applyProtection="1">
      <alignment vertical="center" wrapText="1"/>
      <protection hidden="1"/>
    </xf>
    <xf numFmtId="0" fontId="7" fillId="4" borderId="0" xfId="0" applyFont="1" applyFill="1" applyAlignment="1" applyProtection="1">
      <alignment horizontal="center"/>
      <protection hidden="1"/>
    </xf>
    <xf numFmtId="0" fontId="22" fillId="2" borderId="0" xfId="0" applyFont="1" applyFill="1" applyAlignment="1" applyProtection="1">
      <alignment vertical="center" wrapText="1"/>
      <protection hidden="1"/>
    </xf>
    <xf numFmtId="164" fontId="0" fillId="0" borderId="0" xfId="0" applyNumberFormat="1"/>
    <xf numFmtId="0" fontId="26" fillId="0" borderId="0" xfId="0" applyFont="1"/>
    <xf numFmtId="3" fontId="26" fillId="0" borderId="0" xfId="0" applyNumberFormat="1" applyFont="1"/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7" xfId="0" quotePrefix="1" applyFont="1" applyBorder="1" applyAlignment="1">
      <alignment horizontal="center" vertical="center"/>
    </xf>
    <xf numFmtId="0" fontId="28" fillId="0" borderId="6" xfId="0" applyFont="1" applyFill="1" applyBorder="1"/>
    <xf numFmtId="4" fontId="28" fillId="0" borderId="15" xfId="3" applyNumberFormat="1" applyFont="1" applyFill="1" applyBorder="1"/>
    <xf numFmtId="167" fontId="28" fillId="0" borderId="16" xfId="3" applyNumberFormat="1" applyFont="1" applyFill="1" applyBorder="1"/>
    <xf numFmtId="0" fontId="28" fillId="0" borderId="0" xfId="0" applyFont="1" applyFill="1" applyBorder="1"/>
    <xf numFmtId="4" fontId="28" fillId="0" borderId="0" xfId="0" applyNumberFormat="1" applyFont="1" applyFill="1" applyBorder="1"/>
    <xf numFmtId="167" fontId="28" fillId="0" borderId="0" xfId="0" applyNumberFormat="1" applyFont="1" applyFill="1" applyBorder="1"/>
    <xf numFmtId="0" fontId="26" fillId="0" borderId="0" xfId="0" applyFont="1" applyFill="1"/>
    <xf numFmtId="3" fontId="26" fillId="0" borderId="0" xfId="0" applyNumberFormat="1" applyFont="1" applyFill="1"/>
    <xf numFmtId="0" fontId="30" fillId="0" borderId="0" xfId="0" applyFont="1" applyFill="1"/>
    <xf numFmtId="0" fontId="31" fillId="0" borderId="0" xfId="0" applyFont="1" applyFill="1"/>
    <xf numFmtId="0" fontId="27" fillId="0" borderId="0" xfId="0" applyFont="1" applyFill="1" applyAlignment="1">
      <alignment horizontal="centerContinuous"/>
    </xf>
    <xf numFmtId="0" fontId="26" fillId="0" borderId="0" xfId="0" applyFont="1" applyFill="1" applyAlignment="1">
      <alignment horizontal="centerContinuous"/>
    </xf>
    <xf numFmtId="0" fontId="32" fillId="0" borderId="0" xfId="0" applyFont="1" applyFill="1" applyAlignment="1">
      <alignment horizontal="centerContinuous"/>
    </xf>
    <xf numFmtId="0" fontId="26" fillId="0" borderId="9" xfId="0" applyFont="1" applyFill="1" applyBorder="1" applyAlignment="1">
      <alignment horizontal="centerContinuous"/>
    </xf>
    <xf numFmtId="0" fontId="26" fillId="0" borderId="10" xfId="0" applyFont="1" applyFill="1" applyBorder="1" applyAlignment="1">
      <alignment horizontal="centerContinuous"/>
    </xf>
    <xf numFmtId="0" fontId="26" fillId="0" borderId="10" xfId="0" applyFont="1" applyFill="1" applyBorder="1" applyAlignment="1">
      <alignment horizontal="center" vertical="center"/>
    </xf>
    <xf numFmtId="0" fontId="26" fillId="0" borderId="10" xfId="0" quotePrefix="1" applyFont="1" applyFill="1" applyBorder="1" applyAlignment="1">
      <alignment horizontal="center" vertical="center"/>
    </xf>
    <xf numFmtId="3" fontId="27" fillId="0" borderId="18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/>
    <xf numFmtId="4" fontId="28" fillId="0" borderId="14" xfId="0" applyNumberFormat="1" applyFont="1" applyFill="1" applyBorder="1"/>
    <xf numFmtId="167" fontId="28" fillId="0" borderId="14" xfId="1" applyNumberFormat="1" applyFont="1" applyFill="1" applyBorder="1"/>
    <xf numFmtId="3" fontId="26" fillId="0" borderId="0" xfId="0" applyNumberFormat="1" applyFont="1" applyFill="1" applyBorder="1"/>
    <xf numFmtId="0" fontId="26" fillId="0" borderId="0" xfId="0" applyFont="1" applyFill="1" applyBorder="1"/>
    <xf numFmtId="0" fontId="27" fillId="0" borderId="0" xfId="0" applyFont="1" applyFill="1"/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7" xfId="0" quotePrefix="1" applyFont="1" applyFill="1" applyBorder="1" applyAlignment="1">
      <alignment horizontal="center" vertical="center"/>
    </xf>
    <xf numFmtId="4" fontId="26" fillId="0" borderId="0" xfId="0" applyNumberFormat="1" applyFont="1" applyFill="1"/>
    <xf numFmtId="0" fontId="26" fillId="0" borderId="0" xfId="0" quotePrefix="1" applyFont="1" applyFill="1"/>
    <xf numFmtId="167" fontId="28" fillId="0" borderId="0" xfId="1" applyNumberFormat="1" applyFont="1" applyFill="1" applyBorder="1"/>
    <xf numFmtId="167" fontId="28" fillId="0" borderId="12" xfId="1" applyNumberFormat="1" applyFont="1" applyFill="1" applyBorder="1"/>
    <xf numFmtId="0" fontId="27" fillId="0" borderId="0" xfId="0" quotePrefix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3" fontId="27" fillId="0" borderId="6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center" vertical="center" wrapText="1"/>
    </xf>
    <xf numFmtId="3" fontId="27" fillId="0" borderId="12" xfId="0" applyNumberFormat="1" applyFont="1" applyFill="1" applyBorder="1" applyAlignment="1">
      <alignment horizontal="center" vertical="center" wrapText="1"/>
    </xf>
    <xf numFmtId="0" fontId="28" fillId="0" borderId="18" xfId="0" applyFont="1" applyFill="1" applyBorder="1"/>
    <xf numFmtId="167" fontId="28" fillId="0" borderId="16" xfId="1" applyNumberFormat="1" applyFont="1" applyFill="1" applyBorder="1"/>
    <xf numFmtId="2" fontId="0" fillId="0" borderId="0" xfId="0" applyNumberFormat="1" applyAlignment="1">
      <alignment horizontal="right"/>
    </xf>
    <xf numFmtId="2" fontId="34" fillId="0" borderId="22" xfId="0" applyNumberFormat="1" applyFont="1" applyFill="1" applyBorder="1" applyAlignment="1">
      <alignment vertical="top" shrinkToFit="1"/>
    </xf>
    <xf numFmtId="167" fontId="34" fillId="0" borderId="19" xfId="0" applyNumberFormat="1" applyFont="1" applyFill="1" applyBorder="1" applyAlignment="1">
      <alignment horizontal="right" vertical="top" shrinkToFit="1"/>
    </xf>
    <xf numFmtId="2" fontId="34" fillId="0" borderId="0" xfId="0" applyNumberFormat="1" applyFont="1" applyFill="1" applyBorder="1" applyAlignment="1">
      <alignment vertical="top" shrinkToFit="1"/>
    </xf>
    <xf numFmtId="167" fontId="34" fillId="0" borderId="20" xfId="0" applyNumberFormat="1" applyFont="1" applyFill="1" applyBorder="1" applyAlignment="1">
      <alignment horizontal="right" vertical="top" shrinkToFit="1"/>
    </xf>
    <xf numFmtId="0" fontId="33" fillId="0" borderId="0" xfId="0" applyFont="1" applyFill="1" applyBorder="1" applyAlignment="1">
      <alignment vertical="top" wrapText="1"/>
    </xf>
    <xf numFmtId="0" fontId="33" fillId="0" borderId="23" xfId="0" applyFont="1" applyFill="1" applyBorder="1" applyAlignment="1">
      <alignment vertical="top" wrapText="1"/>
    </xf>
    <xf numFmtId="167" fontId="34" fillId="0" borderId="21" xfId="0" applyNumberFormat="1" applyFont="1" applyFill="1" applyBorder="1" applyAlignment="1">
      <alignment horizontal="right" vertical="top" shrinkToFit="1"/>
    </xf>
    <xf numFmtId="0" fontId="27" fillId="5" borderId="0" xfId="0" applyFont="1" applyFill="1"/>
    <xf numFmtId="167" fontId="34" fillId="0" borderId="19" xfId="0" applyNumberFormat="1" applyFont="1" applyFill="1" applyBorder="1" applyAlignment="1">
      <alignment horizontal="right" shrinkToFit="1"/>
    </xf>
    <xf numFmtId="167" fontId="34" fillId="0" borderId="20" xfId="0" applyNumberFormat="1" applyFont="1" applyFill="1" applyBorder="1" applyAlignment="1">
      <alignment horizontal="right" shrinkToFit="1"/>
    </xf>
    <xf numFmtId="167" fontId="34" fillId="0" borderId="21" xfId="0" applyNumberFormat="1" applyFont="1" applyFill="1" applyBorder="1" applyAlignment="1">
      <alignment horizontal="right" shrinkToFit="1"/>
    </xf>
    <xf numFmtId="0" fontId="0" fillId="0" borderId="0" xfId="0" applyAlignment="1">
      <alignment horizontal="right"/>
    </xf>
    <xf numFmtId="0" fontId="26" fillId="0" borderId="0" xfId="0" applyFont="1" applyAlignment="1">
      <alignment horizontal="right"/>
    </xf>
    <xf numFmtId="0" fontId="26" fillId="0" borderId="13" xfId="0" applyFont="1" applyBorder="1" applyAlignment="1">
      <alignment horizontal="right"/>
    </xf>
    <xf numFmtId="167" fontId="28" fillId="0" borderId="16" xfId="3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/>
    </xf>
    <xf numFmtId="0" fontId="27" fillId="0" borderId="8" xfId="0" applyFont="1" applyFill="1" applyBorder="1" applyAlignment="1">
      <alignment horizontal="right"/>
    </xf>
    <xf numFmtId="0" fontId="26" fillId="0" borderId="17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13" xfId="0" applyFont="1" applyFill="1" applyBorder="1" applyAlignment="1">
      <alignment horizontal="right"/>
    </xf>
    <xf numFmtId="167" fontId="28" fillId="0" borderId="0" xfId="1" applyNumberFormat="1" applyFont="1" applyFill="1" applyBorder="1" applyAlignment="1">
      <alignment horizontal="right"/>
    </xf>
    <xf numFmtId="0" fontId="27" fillId="0" borderId="0" xfId="0" applyFont="1" applyFill="1" applyAlignment="1">
      <alignment horizontal="right"/>
    </xf>
    <xf numFmtId="0" fontId="29" fillId="0" borderId="0" xfId="0" applyFont="1" applyAlignment="1">
      <alignment horizontal="right"/>
    </xf>
    <xf numFmtId="4" fontId="29" fillId="0" borderId="0" xfId="0" applyNumberFormat="1" applyFont="1" applyAlignment="1">
      <alignment horizontal="right"/>
    </xf>
    <xf numFmtId="10" fontId="29" fillId="0" borderId="0" xfId="0" applyNumberFormat="1" applyFont="1" applyAlignment="1">
      <alignment horizontal="right"/>
    </xf>
    <xf numFmtId="0" fontId="0" fillId="6" borderId="0" xfId="0" applyFill="1"/>
    <xf numFmtId="0" fontId="27" fillId="7" borderId="0" xfId="0" applyFont="1" applyFill="1" applyAlignment="1">
      <alignment horizontal="centerContinuous"/>
    </xf>
    <xf numFmtId="0" fontId="26" fillId="7" borderId="0" xfId="0" applyFont="1" applyFill="1" applyAlignment="1">
      <alignment horizontal="centerContinuous"/>
    </xf>
    <xf numFmtId="0" fontId="26" fillId="7" borderId="0" xfId="0" applyFont="1" applyFill="1"/>
    <xf numFmtId="0" fontId="26" fillId="7" borderId="0" xfId="0" applyFont="1" applyFill="1" applyAlignment="1">
      <alignment horizontal="right"/>
    </xf>
    <xf numFmtId="0" fontId="26" fillId="2" borderId="0" xfId="0" applyFont="1" applyFill="1" applyAlignment="1">
      <alignment horizontal="right"/>
    </xf>
    <xf numFmtId="0" fontId="26" fillId="2" borderId="0" xfId="0" applyFont="1" applyFill="1" applyAlignment="1">
      <alignment horizontal="centerContinuous"/>
    </xf>
    <xf numFmtId="0" fontId="26" fillId="6" borderId="0" xfId="0" applyFont="1" applyFill="1"/>
    <xf numFmtId="0" fontId="26" fillId="6" borderId="0" xfId="0" applyFont="1" applyFill="1" applyAlignment="1">
      <alignment horizontal="right"/>
    </xf>
    <xf numFmtId="0" fontId="39" fillId="0" borderId="0" xfId="0" applyFont="1" applyFill="1" applyProtection="1">
      <protection hidden="1"/>
    </xf>
    <xf numFmtId="0" fontId="40" fillId="0" borderId="0" xfId="0" applyFont="1" applyFill="1" applyAlignment="1" applyProtection="1">
      <alignment horizontal="left"/>
      <protection hidden="1"/>
    </xf>
    <xf numFmtId="0" fontId="41" fillId="0" borderId="0" xfId="0" applyFont="1" applyFill="1" applyProtection="1">
      <protection hidden="1"/>
    </xf>
    <xf numFmtId="0" fontId="0" fillId="0" borderId="0" xfId="0" applyProtection="1"/>
    <xf numFmtId="0" fontId="8" fillId="0" borderId="0" xfId="0" applyFont="1" applyAlignment="1" applyProtection="1"/>
    <xf numFmtId="0" fontId="9" fillId="0" borderId="0" xfId="0" applyFont="1" applyAlignment="1" applyProtection="1"/>
    <xf numFmtId="0" fontId="36" fillId="0" borderId="0" xfId="0" applyFont="1" applyFill="1" applyProtection="1"/>
    <xf numFmtId="0" fontId="2" fillId="0" borderId="0" xfId="0" applyFont="1" applyAlignment="1" applyProtection="1">
      <alignment horizontal="left" indent="1"/>
    </xf>
    <xf numFmtId="0" fontId="35" fillId="0" borderId="0" xfId="0" applyFont="1" applyFill="1" applyProtection="1"/>
    <xf numFmtId="0" fontId="12" fillId="3" borderId="0" xfId="0" applyFont="1" applyFill="1" applyProtection="1"/>
    <xf numFmtId="0" fontId="14" fillId="3" borderId="0" xfId="0" applyFont="1" applyFill="1" applyProtection="1"/>
    <xf numFmtId="0" fontId="3" fillId="0" borderId="0" xfId="0" applyFont="1" applyFill="1" applyProtection="1"/>
    <xf numFmtId="0" fontId="5" fillId="0" borderId="0" xfId="2" applyFont="1" applyFill="1" applyProtection="1"/>
    <xf numFmtId="0" fontId="2" fillId="0" borderId="0" xfId="0" applyFont="1" applyFill="1" applyProtection="1"/>
    <xf numFmtId="0" fontId="36" fillId="0" borderId="0" xfId="0" applyFont="1" applyFill="1" applyAlignment="1" applyProtection="1">
      <alignment horizontal="center" vertical="center"/>
    </xf>
    <xf numFmtId="169" fontId="36" fillId="0" borderId="0" xfId="0" applyNumberFormat="1" applyFont="1" applyFill="1" applyProtection="1"/>
    <xf numFmtId="168" fontId="21" fillId="3" borderId="0" xfId="0" applyNumberFormat="1" applyFont="1" applyFill="1" applyBorder="1" applyAlignment="1" applyProtection="1">
      <alignment horizontal="right" vertical="center"/>
      <protection hidden="1"/>
    </xf>
    <xf numFmtId="0" fontId="25" fillId="0" borderId="0" xfId="0" applyFont="1" applyProtection="1"/>
    <xf numFmtId="165" fontId="25" fillId="0" borderId="0" xfId="0" applyNumberFormat="1" applyFont="1" applyProtection="1">
      <protection hidden="1"/>
    </xf>
    <xf numFmtId="165" fontId="25" fillId="0" borderId="0" xfId="0" applyNumberFormat="1" applyFont="1" applyProtection="1"/>
    <xf numFmtId="0" fontId="25" fillId="0" borderId="0" xfId="0" applyFont="1" applyFill="1" applyProtection="1"/>
    <xf numFmtId="0" fontId="17" fillId="0" borderId="0" xfId="0" applyFont="1" applyFill="1" applyProtection="1"/>
    <xf numFmtId="0" fontId="42" fillId="0" borderId="0" xfId="0" applyFont="1" applyFill="1" applyBorder="1" applyAlignment="1" applyProtection="1"/>
    <xf numFmtId="0" fontId="42" fillId="0" borderId="0" xfId="0" applyFont="1" applyFill="1" applyBorder="1" applyAlignment="1" applyProtection="1">
      <alignment vertical="top" wrapText="1"/>
    </xf>
    <xf numFmtId="168" fontId="25" fillId="0" borderId="0" xfId="0" applyNumberFormat="1" applyFont="1" applyProtection="1"/>
    <xf numFmtId="0" fontId="43" fillId="0" borderId="24" xfId="0" applyFont="1" applyFill="1" applyBorder="1" applyProtection="1"/>
    <xf numFmtId="0" fontId="6" fillId="2" borderId="24" xfId="0" applyFont="1" applyFill="1" applyBorder="1" applyAlignment="1" applyProtection="1">
      <alignment vertical="center" wrapText="1"/>
      <protection hidden="1"/>
    </xf>
    <xf numFmtId="0" fontId="25" fillId="0" borderId="24" xfId="0" applyFont="1" applyBorder="1" applyProtection="1">
      <protection hidden="1"/>
    </xf>
    <xf numFmtId="166" fontId="14" fillId="2" borderId="1" xfId="0" applyNumberFormat="1" applyFont="1" applyFill="1" applyBorder="1" applyAlignment="1" applyProtection="1">
      <alignment horizontal="center"/>
      <protection locked="0"/>
    </xf>
    <xf numFmtId="166" fontId="14" fillId="2" borderId="2" xfId="0" applyNumberFormat="1" applyFont="1" applyFill="1" applyBorder="1" applyAlignment="1" applyProtection="1">
      <alignment horizontal="center"/>
      <protection locked="0"/>
    </xf>
    <xf numFmtId="166" fontId="14" fillId="2" borderId="3" xfId="0" applyNumberFormat="1" applyFont="1" applyFill="1" applyBorder="1" applyAlignment="1" applyProtection="1">
      <alignment horizontal="center"/>
      <protection locked="0"/>
    </xf>
    <xf numFmtId="49" fontId="14" fillId="2" borderId="1" xfId="0" applyNumberFormat="1" applyFont="1" applyFill="1" applyBorder="1" applyAlignment="1" applyProtection="1">
      <alignment horizontal="center"/>
      <protection locked="0"/>
    </xf>
    <xf numFmtId="49" fontId="14" fillId="2" borderId="2" xfId="0" applyNumberFormat="1" applyFont="1" applyFill="1" applyBorder="1" applyAlignment="1" applyProtection="1">
      <alignment horizontal="center"/>
      <protection locked="0"/>
    </xf>
    <xf numFmtId="49" fontId="14" fillId="2" borderId="3" xfId="0" applyNumberFormat="1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22" fillId="2" borderId="0" xfId="0" applyFont="1" applyFill="1" applyAlignment="1" applyProtection="1">
      <alignment horizontal="left" vertical="center" wrapText="1"/>
      <protection hidden="1"/>
    </xf>
    <xf numFmtId="0" fontId="19" fillId="4" borderId="4" xfId="0" applyFont="1" applyFill="1" applyBorder="1" applyAlignment="1" applyProtection="1">
      <alignment horizontal="center" vertical="center"/>
    </xf>
    <xf numFmtId="0" fontId="20" fillId="4" borderId="5" xfId="0" applyFont="1" applyFill="1" applyBorder="1" applyAlignment="1" applyProtection="1">
      <alignment horizontal="center" wrapText="1"/>
      <protection hidden="1"/>
    </xf>
    <xf numFmtId="0" fontId="20" fillId="4" borderId="0" xfId="0" applyFont="1" applyFill="1" applyBorder="1" applyAlignment="1" applyProtection="1">
      <alignment horizontal="center" wrapText="1"/>
      <protection hidden="1"/>
    </xf>
    <xf numFmtId="0" fontId="38" fillId="4" borderId="0" xfId="0" applyFont="1" applyFill="1" applyAlignment="1" applyProtection="1">
      <alignment horizontal="center" vertical="center"/>
      <protection hidden="1"/>
    </xf>
    <xf numFmtId="168" fontId="37" fillId="4" borderId="0" xfId="0" applyNumberFormat="1" applyFont="1" applyFill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horizontal="center" wrapText="1"/>
      <protection hidden="1"/>
    </xf>
    <xf numFmtId="168" fontId="37" fillId="4" borderId="0" xfId="0" applyNumberFormat="1" applyFont="1" applyFill="1" applyBorder="1" applyAlignment="1" applyProtection="1">
      <alignment horizontal="center" vertical="center"/>
      <protection hidden="1"/>
    </xf>
    <xf numFmtId="3" fontId="27" fillId="0" borderId="6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center" vertical="center" wrapText="1"/>
    </xf>
    <xf numFmtId="3" fontId="27" fillId="0" borderId="12" xfId="0" applyNumberFormat="1" applyFont="1" applyFill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center" vertical="center" wrapText="1"/>
    </xf>
    <xf numFmtId="3" fontId="27" fillId="0" borderId="7" xfId="0" applyNumberFormat="1" applyFont="1" applyBorder="1" applyAlignment="1">
      <alignment horizontal="center" vertical="center" wrapText="1"/>
    </xf>
    <xf numFmtId="3" fontId="27" fillId="0" borderId="11" xfId="0" applyNumberFormat="1" applyFont="1" applyBorder="1" applyAlignment="1">
      <alignment horizontal="center" vertical="center" wrapText="1"/>
    </xf>
    <xf numFmtId="3" fontId="27" fillId="0" borderId="12" xfId="0" applyNumberFormat="1" applyFont="1" applyBorder="1" applyAlignment="1">
      <alignment horizontal="center" vertical="center" wrapText="1"/>
    </xf>
    <xf numFmtId="0" fontId="27" fillId="0" borderId="0" xfId="0" quotePrefix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quotePrefix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</cellXfs>
  <cellStyles count="5">
    <cellStyle name="Hiperligação" xfId="2" builtinId="8"/>
    <cellStyle name="Normal" xfId="0" builtinId="0"/>
    <cellStyle name="Normal 2" xfId="3"/>
    <cellStyle name="Percentagem" xfId="1" builtinId="5"/>
    <cellStyle name="Percentagem 2" xfId="4"/>
  </cellStyles>
  <dxfs count="0"/>
  <tableStyles count="0" defaultTableStyle="TableStyleMedium9" defaultPivotStyle="PivotStyleMedium7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296883</xdr:colOff>
      <xdr:row>6</xdr:row>
      <xdr:rowOff>153061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06400"/>
          <a:ext cx="2468583" cy="1169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38"/>
  <sheetViews>
    <sheetView showGridLines="0" tabSelected="1" zoomScale="125" zoomScaleNormal="125" workbookViewId="0">
      <selection activeCell="D13" sqref="D13:F13"/>
    </sheetView>
  </sheetViews>
  <sheetFormatPr baseColWidth="10" defaultColWidth="11" defaultRowHeight="16" x14ac:dyDescent="0.2"/>
  <cols>
    <col min="1" max="2" width="11" style="106"/>
    <col min="3" max="3" width="17.6640625" style="106" customWidth="1"/>
    <col min="4" max="9" width="11" style="106"/>
    <col min="10" max="10" width="13.5" style="106" customWidth="1"/>
    <col min="11" max="11" width="14.1640625" style="106" customWidth="1"/>
    <col min="12" max="16384" width="11" style="106"/>
  </cols>
  <sheetData>
    <row r="5" spans="2:16" x14ac:dyDescent="0.2">
      <c r="I5" s="120"/>
      <c r="J5" s="120"/>
      <c r="K5" s="120"/>
      <c r="L5" s="120"/>
      <c r="M5" s="120"/>
      <c r="N5" s="120"/>
      <c r="O5" s="120"/>
      <c r="P5" s="120"/>
    </row>
    <row r="6" spans="2:16" x14ac:dyDescent="0.2">
      <c r="I6" s="120"/>
      <c r="J6" s="120"/>
      <c r="K6" s="120"/>
      <c r="L6" s="120"/>
      <c r="M6" s="120"/>
      <c r="N6" s="120"/>
      <c r="O6" s="120"/>
      <c r="P6" s="120"/>
    </row>
    <row r="7" spans="2:16" x14ac:dyDescent="0.2">
      <c r="I7" s="120"/>
      <c r="J7" s="120"/>
      <c r="K7" s="120"/>
      <c r="L7" s="120"/>
      <c r="M7" s="120"/>
      <c r="N7" s="120"/>
      <c r="O7" s="120"/>
      <c r="P7" s="120"/>
    </row>
    <row r="8" spans="2:16" x14ac:dyDescent="0.2">
      <c r="B8" s="2" t="s">
        <v>4</v>
      </c>
      <c r="I8" s="120"/>
      <c r="J8" s="120"/>
      <c r="K8" s="120"/>
      <c r="L8" s="120"/>
      <c r="M8" s="120"/>
      <c r="N8" s="120"/>
      <c r="O8" s="120"/>
      <c r="P8" s="120"/>
    </row>
    <row r="9" spans="2:16" ht="28" x14ac:dyDescent="0.3">
      <c r="B9" s="107" t="s">
        <v>42</v>
      </c>
      <c r="E9" s="1"/>
      <c r="F9" s="1"/>
      <c r="G9" s="1"/>
      <c r="H9" s="1"/>
      <c r="I9" s="121"/>
      <c r="J9" s="120"/>
      <c r="K9" s="120"/>
      <c r="L9" s="120"/>
      <c r="M9" s="120"/>
      <c r="N9" s="120"/>
      <c r="O9" s="120"/>
      <c r="P9" s="120"/>
    </row>
    <row r="10" spans="2:16" x14ac:dyDescent="0.2">
      <c r="B10" s="108" t="s">
        <v>0</v>
      </c>
      <c r="I10" s="122"/>
      <c r="J10" s="109" t="s">
        <v>33</v>
      </c>
      <c r="K10" s="109"/>
      <c r="L10" s="109"/>
      <c r="M10" s="123"/>
      <c r="N10" s="120"/>
      <c r="O10" s="120"/>
      <c r="P10" s="120"/>
    </row>
    <row r="11" spans="2:16" ht="20" x14ac:dyDescent="0.3">
      <c r="B11" s="110"/>
      <c r="I11" s="120"/>
      <c r="J11" s="111" t="s">
        <v>2</v>
      </c>
      <c r="K11" s="109"/>
      <c r="L11" s="111" t="s">
        <v>16</v>
      </c>
      <c r="M11" s="123"/>
      <c r="N11" s="120"/>
      <c r="O11" s="120"/>
      <c r="P11" s="120"/>
    </row>
    <row r="12" spans="2:16" ht="20" customHeight="1" x14ac:dyDescent="0.2">
      <c r="B12" s="3"/>
      <c r="C12" s="4"/>
      <c r="D12" s="112"/>
      <c r="E12" s="112"/>
      <c r="F12" s="5"/>
      <c r="G12" s="5"/>
      <c r="H12" s="5"/>
      <c r="I12" s="124"/>
      <c r="J12" s="103" t="s">
        <v>10</v>
      </c>
      <c r="K12" s="109"/>
      <c r="L12" s="104">
        <v>0</v>
      </c>
      <c r="M12" s="123"/>
      <c r="N12" s="120"/>
      <c r="O12" s="120"/>
      <c r="P12" s="120"/>
    </row>
    <row r="13" spans="2:16" ht="18" customHeight="1" x14ac:dyDescent="0.2">
      <c r="B13" s="6" t="s">
        <v>41</v>
      </c>
      <c r="C13" s="7"/>
      <c r="D13" s="131"/>
      <c r="E13" s="132"/>
      <c r="F13" s="133"/>
      <c r="G13" s="8"/>
      <c r="H13" s="8"/>
      <c r="I13" s="125"/>
      <c r="J13" s="103" t="s">
        <v>11</v>
      </c>
      <c r="K13" s="109"/>
      <c r="L13" s="104">
        <v>1</v>
      </c>
      <c r="M13" s="123"/>
      <c r="N13" s="120"/>
      <c r="O13" s="120"/>
      <c r="P13" s="120"/>
    </row>
    <row r="14" spans="2:16" ht="17" x14ac:dyDescent="0.2">
      <c r="B14" s="9"/>
      <c r="C14" s="10"/>
      <c r="D14" s="113"/>
      <c r="E14" s="11"/>
      <c r="F14" s="11"/>
      <c r="G14" s="11"/>
      <c r="H14" s="11"/>
      <c r="I14" s="126"/>
      <c r="J14" s="103" t="s">
        <v>12</v>
      </c>
      <c r="K14" s="109"/>
      <c r="L14" s="104">
        <v>2</v>
      </c>
      <c r="M14" s="123"/>
      <c r="N14" s="120"/>
      <c r="O14" s="120"/>
      <c r="P14" s="120"/>
    </row>
    <row r="15" spans="2:16" ht="18" customHeight="1" x14ac:dyDescent="0.2">
      <c r="B15" s="6" t="s">
        <v>2</v>
      </c>
      <c r="C15" s="12"/>
      <c r="D15" s="134"/>
      <c r="E15" s="135"/>
      <c r="F15" s="136"/>
      <c r="G15" s="13"/>
      <c r="H15" s="13"/>
      <c r="I15" s="124"/>
      <c r="J15" s="103" t="s">
        <v>13</v>
      </c>
      <c r="K15" s="109"/>
      <c r="L15" s="104">
        <v>3</v>
      </c>
      <c r="M15" s="123"/>
      <c r="N15" s="120"/>
      <c r="O15" s="120"/>
      <c r="P15" s="120"/>
    </row>
    <row r="16" spans="2:16" ht="17" x14ac:dyDescent="0.2">
      <c r="B16" s="14"/>
      <c r="C16" s="4"/>
      <c r="D16" s="112"/>
      <c r="E16" s="112"/>
      <c r="F16" s="5"/>
      <c r="G16" s="5"/>
      <c r="H16" s="5"/>
      <c r="I16" s="124"/>
      <c r="J16" s="103" t="s">
        <v>14</v>
      </c>
      <c r="K16" s="109"/>
      <c r="L16" s="104">
        <v>4</v>
      </c>
      <c r="M16" s="123"/>
      <c r="N16" s="120"/>
      <c r="O16" s="120"/>
      <c r="P16" s="120"/>
    </row>
    <row r="17" spans="2:16" ht="18" customHeight="1" x14ac:dyDescent="0.2">
      <c r="B17" s="6" t="s">
        <v>3</v>
      </c>
      <c r="C17" s="7"/>
      <c r="D17" s="137"/>
      <c r="E17" s="138"/>
      <c r="F17" s="139"/>
      <c r="G17" s="5"/>
      <c r="H17" s="5"/>
      <c r="I17" s="124"/>
      <c r="J17" s="103" t="s">
        <v>15</v>
      </c>
      <c r="K17" s="109"/>
      <c r="L17" s="104" t="s">
        <v>17</v>
      </c>
      <c r="M17" s="123"/>
      <c r="N17" s="120"/>
      <c r="O17" s="120"/>
      <c r="P17" s="120"/>
    </row>
    <row r="18" spans="2:16" ht="17" customHeight="1" x14ac:dyDescent="0.2">
      <c r="B18" s="15"/>
      <c r="C18" s="10"/>
      <c r="D18" s="13"/>
      <c r="E18" s="16"/>
      <c r="F18" s="16"/>
      <c r="G18" s="13"/>
      <c r="H18" s="13"/>
      <c r="I18" s="124"/>
      <c r="J18" s="109"/>
      <c r="K18" s="109"/>
      <c r="L18" s="109"/>
      <c r="M18" s="123"/>
      <c r="N18" s="120"/>
      <c r="O18" s="120"/>
      <c r="P18" s="120"/>
    </row>
    <row r="19" spans="2:16" ht="20" customHeight="1" x14ac:dyDescent="0.2">
      <c r="B19" s="6" t="s">
        <v>36</v>
      </c>
      <c r="C19" s="10"/>
      <c r="D19" s="137"/>
      <c r="E19" s="138"/>
      <c r="F19" s="139"/>
      <c r="G19" s="13"/>
      <c r="H19" s="13"/>
      <c r="I19" s="124"/>
      <c r="J19" s="109"/>
      <c r="K19" s="109"/>
      <c r="L19" s="109"/>
      <c r="M19" s="123"/>
      <c r="N19" s="120"/>
      <c r="O19" s="120"/>
      <c r="P19" s="120"/>
    </row>
    <row r="20" spans="2:16" ht="20" customHeight="1" x14ac:dyDescent="0.2">
      <c r="B20" s="15"/>
      <c r="C20" s="10"/>
      <c r="D20" s="13"/>
      <c r="E20" s="16"/>
      <c r="F20" s="16"/>
      <c r="G20" s="13"/>
      <c r="H20" s="13"/>
      <c r="I20" s="124"/>
      <c r="J20" s="109"/>
      <c r="K20" s="109"/>
      <c r="L20" s="109"/>
      <c r="M20" s="123"/>
      <c r="N20" s="120"/>
      <c r="O20" s="120"/>
      <c r="P20" s="120"/>
    </row>
    <row r="21" spans="2:16" ht="20" x14ac:dyDescent="0.3">
      <c r="B21" s="114"/>
      <c r="C21" s="114"/>
      <c r="D21" s="115"/>
      <c r="E21" s="116"/>
      <c r="F21" s="116"/>
      <c r="G21" s="114"/>
      <c r="H21" s="114"/>
      <c r="I21" s="114"/>
      <c r="J21" s="105" t="s">
        <v>18</v>
      </c>
      <c r="K21" s="109"/>
      <c r="L21" s="109"/>
      <c r="M21" s="123"/>
      <c r="N21" s="120"/>
      <c r="O21" s="120"/>
      <c r="P21" s="120"/>
    </row>
    <row r="22" spans="2:16" ht="36" customHeight="1" x14ac:dyDescent="0.25">
      <c r="B22" s="142" t="s">
        <v>6</v>
      </c>
      <c r="C22" s="142"/>
      <c r="D22" s="142"/>
      <c r="E22" s="142"/>
      <c r="F22" s="142"/>
      <c r="G22" s="142"/>
      <c r="H22" s="142"/>
      <c r="I22" s="128"/>
      <c r="J22" s="117" t="b">
        <f>IF(D15="Não casado",Sheet2!K10,IF(D15="Casado, único titular",Sheet2!K58,IF(D15="Casado, dois titulares",Sheet2!K105,IF(D15="Não casado - deficiente",Sheet2!K156,IF(D15="Casado, único titular - deficiente",Sheet2!K201,IF(D15="Casado, dois titulares - deficiente",Sheet2!K240))))))</f>
        <v>0</v>
      </c>
      <c r="K22" s="109"/>
      <c r="L22" s="109"/>
      <c r="M22" s="123"/>
      <c r="N22" s="120"/>
      <c r="O22" s="120"/>
      <c r="P22" s="120"/>
    </row>
    <row r="23" spans="2:16" ht="25" customHeight="1" x14ac:dyDescent="0.2">
      <c r="B23" s="143" t="s">
        <v>7</v>
      </c>
      <c r="C23" s="143"/>
      <c r="D23" s="143"/>
      <c r="E23" s="17"/>
      <c r="F23" s="17"/>
      <c r="G23" s="17"/>
      <c r="H23" s="19"/>
      <c r="I23" s="129"/>
      <c r="J23" s="111" t="s">
        <v>36</v>
      </c>
      <c r="K23" s="109"/>
      <c r="L23" s="109"/>
      <c r="M23" s="123"/>
      <c r="N23" s="120"/>
      <c r="O23" s="120"/>
      <c r="P23" s="120"/>
    </row>
    <row r="24" spans="2:16" ht="17" customHeight="1" x14ac:dyDescent="0.2">
      <c r="B24" s="144"/>
      <c r="C24" s="144"/>
      <c r="D24" s="144"/>
      <c r="E24" s="140" t="s">
        <v>41</v>
      </c>
      <c r="F24" s="140"/>
      <c r="G24" s="119">
        <f>IF(OR(D13="",D15="",D17=""),0,D13)</f>
        <v>0</v>
      </c>
      <c r="H24" s="19"/>
      <c r="I24" s="129"/>
      <c r="J24" s="109" t="s">
        <v>37</v>
      </c>
      <c r="K24" s="118">
        <v>4.7699999999999996</v>
      </c>
      <c r="L24" s="109"/>
      <c r="M24" s="123"/>
      <c r="N24" s="120"/>
      <c r="O24" s="120"/>
      <c r="P24" s="120"/>
    </row>
    <row r="25" spans="2:16" ht="8" customHeight="1" x14ac:dyDescent="0.2">
      <c r="B25" s="146">
        <f>IF(OR(D13="",D15="",D17=""),0,G30)</f>
        <v>0</v>
      </c>
      <c r="C25" s="146"/>
      <c r="D25" s="146"/>
      <c r="E25" s="17"/>
      <c r="F25" s="17"/>
      <c r="G25" s="17"/>
      <c r="H25" s="19"/>
      <c r="I25" s="129"/>
      <c r="J25" s="109" t="s">
        <v>38</v>
      </c>
      <c r="K25" s="118">
        <v>7.63</v>
      </c>
      <c r="L25" s="109"/>
      <c r="M25" s="123"/>
      <c r="N25" s="120"/>
      <c r="O25" s="120"/>
      <c r="P25" s="120"/>
    </row>
    <row r="26" spans="2:16" ht="16" customHeight="1" x14ac:dyDescent="0.2">
      <c r="B26" s="146"/>
      <c r="C26" s="146"/>
      <c r="D26" s="146"/>
      <c r="E26" s="140" t="s">
        <v>8</v>
      </c>
      <c r="F26" s="140"/>
      <c r="G26" s="119">
        <f>IF(OR(D13="",D15="",D17=""),0,J22*G24)</f>
        <v>0</v>
      </c>
      <c r="H26" s="18"/>
      <c r="I26" s="130"/>
      <c r="L26" s="123"/>
      <c r="M26" s="123"/>
      <c r="N26" s="120"/>
      <c r="O26" s="120"/>
      <c r="P26" s="120"/>
    </row>
    <row r="27" spans="2:16" ht="8" customHeight="1" x14ac:dyDescent="0.2">
      <c r="B27" s="146"/>
      <c r="C27" s="146"/>
      <c r="D27" s="146"/>
      <c r="E27" s="18"/>
      <c r="F27" s="18"/>
      <c r="G27" s="18"/>
      <c r="H27" s="18"/>
      <c r="I27" s="130"/>
      <c r="J27" s="123"/>
      <c r="K27" s="123"/>
      <c r="L27" s="123"/>
      <c r="M27" s="123"/>
      <c r="N27" s="120"/>
      <c r="O27" s="120"/>
      <c r="P27" s="120"/>
    </row>
    <row r="28" spans="2:16" ht="16" customHeight="1" x14ac:dyDescent="0.2">
      <c r="B28" s="146"/>
      <c r="C28" s="146"/>
      <c r="D28" s="146"/>
      <c r="E28" s="140" t="s">
        <v>9</v>
      </c>
      <c r="F28" s="140"/>
      <c r="G28" s="119">
        <f>IF(OR(D13="",D15="",D17=""),0,D13*0.11)</f>
        <v>0</v>
      </c>
      <c r="H28" s="18"/>
      <c r="I28" s="130"/>
      <c r="J28" s="120"/>
      <c r="K28" s="120"/>
      <c r="L28" s="120"/>
      <c r="M28" s="120"/>
      <c r="N28" s="120"/>
      <c r="O28" s="120"/>
      <c r="P28" s="120"/>
    </row>
    <row r="29" spans="2:16" ht="8" customHeight="1" x14ac:dyDescent="0.2">
      <c r="B29" s="146"/>
      <c r="C29" s="146"/>
      <c r="D29" s="146"/>
      <c r="E29" s="18"/>
      <c r="F29" s="18"/>
      <c r="G29" s="18"/>
      <c r="H29" s="18"/>
      <c r="I29" s="130"/>
      <c r="J29" s="120"/>
      <c r="K29" s="120"/>
      <c r="L29" s="120"/>
      <c r="M29" s="120"/>
      <c r="N29" s="120"/>
      <c r="O29" s="120"/>
      <c r="P29" s="120"/>
    </row>
    <row r="30" spans="2:16" ht="16" customHeight="1" x14ac:dyDescent="0.2">
      <c r="B30" s="147" t="s">
        <v>40</v>
      </c>
      <c r="C30" s="147"/>
      <c r="D30" s="147"/>
      <c r="E30" s="140" t="s">
        <v>5</v>
      </c>
      <c r="F30" s="140"/>
      <c r="G30" s="119">
        <f>G24-G26-G28</f>
        <v>0</v>
      </c>
      <c r="H30" s="18"/>
      <c r="I30" s="130"/>
      <c r="J30" s="120"/>
      <c r="K30" s="120"/>
      <c r="L30" s="120"/>
      <c r="M30" s="120"/>
      <c r="N30" s="120"/>
      <c r="O30" s="120"/>
      <c r="P30" s="120"/>
    </row>
    <row r="31" spans="2:16" ht="23" customHeight="1" x14ac:dyDescent="0.2">
      <c r="B31" s="148">
        <f>G30+G32</f>
        <v>0</v>
      </c>
      <c r="C31" s="148"/>
      <c r="D31" s="148"/>
      <c r="E31" s="145" t="s">
        <v>39</v>
      </c>
      <c r="F31" s="145"/>
      <c r="G31" s="145"/>
      <c r="H31" s="18"/>
      <c r="I31" s="130"/>
      <c r="J31" s="120"/>
      <c r="K31" s="120"/>
      <c r="L31" s="120"/>
      <c r="M31" s="120"/>
      <c r="N31" s="120"/>
      <c r="O31" s="120"/>
      <c r="P31" s="120"/>
    </row>
    <row r="32" spans="2:16" ht="16" customHeight="1" x14ac:dyDescent="0.2">
      <c r="B32" s="148"/>
      <c r="C32" s="148"/>
      <c r="D32" s="148"/>
      <c r="E32" s="140" t="s">
        <v>36</v>
      </c>
      <c r="F32" s="140"/>
      <c r="G32" s="119">
        <f>IF(OR(D13="",D15="",D17="",D19=""),0,IF(D19="Em dinheiro",K24*22,IF(D19="Em cartão refeição",K25*22)))</f>
        <v>0</v>
      </c>
      <c r="H32" s="18"/>
      <c r="I32" s="130"/>
      <c r="J32" s="120"/>
      <c r="K32" s="120"/>
      <c r="L32" s="120"/>
      <c r="M32" s="120"/>
      <c r="N32" s="120"/>
      <c r="O32" s="120"/>
      <c r="P32" s="120"/>
    </row>
    <row r="33" spans="2:16" ht="16" customHeight="1" x14ac:dyDescent="0.3">
      <c r="B33" s="20"/>
      <c r="C33" s="20"/>
      <c r="D33" s="18"/>
      <c r="E33" s="18"/>
      <c r="F33" s="18"/>
      <c r="G33" s="18"/>
      <c r="H33" s="18"/>
      <c r="I33" s="130"/>
      <c r="J33" s="127"/>
      <c r="K33" s="120"/>
      <c r="L33" s="120"/>
      <c r="M33" s="120"/>
      <c r="N33" s="120"/>
      <c r="O33" s="120"/>
      <c r="P33" s="120"/>
    </row>
    <row r="34" spans="2:16" ht="10" customHeight="1" x14ac:dyDescent="0.2">
      <c r="B34" s="141" t="s">
        <v>43</v>
      </c>
      <c r="C34" s="141"/>
      <c r="D34" s="141"/>
      <c r="E34" s="141"/>
      <c r="F34" s="141"/>
      <c r="G34" s="141"/>
      <c r="H34" s="141"/>
      <c r="I34" s="21"/>
    </row>
    <row r="35" spans="2:16" x14ac:dyDescent="0.2">
      <c r="B35" s="141"/>
      <c r="C35" s="141"/>
      <c r="D35" s="141"/>
      <c r="E35" s="141"/>
      <c r="F35" s="141"/>
      <c r="G35" s="141"/>
      <c r="H35" s="141"/>
      <c r="I35" s="21"/>
    </row>
    <row r="36" spans="2:16" x14ac:dyDescent="0.2">
      <c r="B36" s="141"/>
      <c r="C36" s="141"/>
      <c r="D36" s="141"/>
      <c r="E36" s="141"/>
      <c r="F36" s="141"/>
      <c r="G36" s="141"/>
      <c r="H36" s="141"/>
      <c r="I36" s="21"/>
    </row>
    <row r="37" spans="2:16" x14ac:dyDescent="0.2">
      <c r="B37" s="141"/>
      <c r="C37" s="141"/>
      <c r="D37" s="141"/>
      <c r="E37" s="141"/>
      <c r="F37" s="141"/>
      <c r="G37" s="141"/>
      <c r="H37" s="141"/>
      <c r="I37" s="21"/>
    </row>
    <row r="38" spans="2:16" x14ac:dyDescent="0.2">
      <c r="B38" s="141"/>
      <c r="C38" s="141"/>
      <c r="D38" s="141"/>
      <c r="E38" s="141"/>
      <c r="F38" s="141"/>
      <c r="G38" s="141"/>
      <c r="H38" s="141"/>
    </row>
  </sheetData>
  <sheetProtection password="EE04" sheet="1" objects="1" scenarios="1" selectLockedCells="1"/>
  <mergeCells count="16">
    <mergeCell ref="B34:H38"/>
    <mergeCell ref="B22:H22"/>
    <mergeCell ref="E24:F24"/>
    <mergeCell ref="E26:F26"/>
    <mergeCell ref="E28:F28"/>
    <mergeCell ref="B23:D24"/>
    <mergeCell ref="E30:F30"/>
    <mergeCell ref="E31:G31"/>
    <mergeCell ref="B25:D29"/>
    <mergeCell ref="B30:D30"/>
    <mergeCell ref="B31:D32"/>
    <mergeCell ref="D13:F13"/>
    <mergeCell ref="D15:F15"/>
    <mergeCell ref="D17:F17"/>
    <mergeCell ref="E32:F32"/>
    <mergeCell ref="D19:F19"/>
  </mergeCells>
  <dataValidations count="3">
    <dataValidation type="list" allowBlank="1" showInputMessage="1" showErrorMessage="1" sqref="D15:F15">
      <formula1>$J$12:$J$17</formula1>
    </dataValidation>
    <dataValidation type="list" allowBlank="1" showInputMessage="1" showErrorMessage="1" sqref="D17:F17">
      <formula1>$L$12:$L$17</formula1>
    </dataValidation>
    <dataValidation type="list" allowBlank="1" showInputMessage="1" showErrorMessage="1" sqref="D19:F19">
      <formula1>$J$24:$J$25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5"/>
  <sheetViews>
    <sheetView workbookViewId="0">
      <selection activeCell="D3" sqref="D3"/>
    </sheetView>
  </sheetViews>
  <sheetFormatPr baseColWidth="10" defaultColWidth="11" defaultRowHeight="16" x14ac:dyDescent="0.2"/>
  <cols>
    <col min="3" max="3" width="11" bestFit="1" customWidth="1"/>
    <col min="4" max="4" width="11" customWidth="1"/>
    <col min="5" max="5" width="11" style="79"/>
  </cols>
  <sheetData>
    <row r="2" spans="2:12" x14ac:dyDescent="0.2">
      <c r="C2" s="22">
        <f>'Salário líquido'!D13</f>
        <v>0</v>
      </c>
      <c r="D2">
        <f>'Salário líquido'!D17:F17</f>
        <v>0</v>
      </c>
    </row>
    <row r="3" spans="2:12" x14ac:dyDescent="0.2">
      <c r="B3" s="23"/>
      <c r="C3" s="23"/>
      <c r="D3" s="24"/>
      <c r="E3" s="80">
        <v>1</v>
      </c>
      <c r="F3" s="23">
        <v>2</v>
      </c>
      <c r="G3" s="23">
        <v>3</v>
      </c>
      <c r="H3" s="23">
        <v>4</v>
      </c>
      <c r="I3" s="23">
        <v>5</v>
      </c>
      <c r="J3" s="23">
        <v>6</v>
      </c>
    </row>
    <row r="4" spans="2:12" x14ac:dyDescent="0.2">
      <c r="B4" s="75" t="s">
        <v>10</v>
      </c>
      <c r="C4" s="153" t="s">
        <v>19</v>
      </c>
      <c r="D4" s="154"/>
      <c r="E4" s="161" t="s">
        <v>3</v>
      </c>
      <c r="F4" s="162"/>
      <c r="G4" s="162"/>
      <c r="H4" s="162"/>
      <c r="I4" s="162"/>
      <c r="J4" s="163"/>
    </row>
    <row r="5" spans="2:12" x14ac:dyDescent="0.2">
      <c r="B5" s="23"/>
      <c r="C5" s="155"/>
      <c r="D5" s="156"/>
      <c r="E5" s="81">
        <v>0</v>
      </c>
      <c r="F5" s="26">
        <v>1</v>
      </c>
      <c r="G5" s="25">
        <v>2</v>
      </c>
      <c r="H5" s="26">
        <v>3</v>
      </c>
      <c r="I5" s="25">
        <v>4</v>
      </c>
      <c r="J5" s="27" t="s">
        <v>17</v>
      </c>
    </row>
    <row r="6" spans="2:12" x14ac:dyDescent="0.2">
      <c r="B6" s="23">
        <v>1</v>
      </c>
      <c r="C6" s="28">
        <f>IF($C$2&gt;D6,"",D6-$C$2)</f>
        <v>632</v>
      </c>
      <c r="D6" s="68">
        <v>632</v>
      </c>
      <c r="E6" s="76">
        <v>0</v>
      </c>
      <c r="F6" s="69">
        <v>0</v>
      </c>
      <c r="G6" s="69">
        <v>0</v>
      </c>
      <c r="H6" s="69">
        <v>0</v>
      </c>
      <c r="I6" s="69">
        <v>0</v>
      </c>
      <c r="J6" s="69">
        <v>0</v>
      </c>
    </row>
    <row r="7" spans="2:12" x14ac:dyDescent="0.2">
      <c r="B7" s="23">
        <v>2</v>
      </c>
      <c r="C7" s="28">
        <f t="shared" ref="C7:C41" si="0">IF($C$2&gt;D7,"",D7-$C$2)</f>
        <v>645</v>
      </c>
      <c r="D7" s="70">
        <v>645</v>
      </c>
      <c r="E7" s="77">
        <v>0.03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t="s">
        <v>20</v>
      </c>
      <c r="L7">
        <f>IF(SUM(C6:C41)=0,36,LOOKUP(MIN(C6:C41),C6:C41,B6:B41))</f>
        <v>1</v>
      </c>
    </row>
    <row r="8" spans="2:12" x14ac:dyDescent="0.2">
      <c r="B8" s="23">
        <v>3</v>
      </c>
      <c r="C8" s="28">
        <f t="shared" si="0"/>
        <v>683</v>
      </c>
      <c r="D8" s="70">
        <v>683</v>
      </c>
      <c r="E8" s="77">
        <v>5.7000000000000002E-2</v>
      </c>
      <c r="F8" s="71">
        <v>1.2999999999999999E-2</v>
      </c>
      <c r="G8" s="71">
        <v>0</v>
      </c>
      <c r="H8" s="71">
        <v>0</v>
      </c>
      <c r="I8" s="71">
        <v>0</v>
      </c>
      <c r="J8" s="71">
        <v>0</v>
      </c>
      <c r="K8" t="s">
        <v>21</v>
      </c>
      <c r="L8">
        <f>LOOKUP(D2,E5:J5,E3:J3)</f>
        <v>1</v>
      </c>
    </row>
    <row r="9" spans="2:12" x14ac:dyDescent="0.2">
      <c r="B9" s="23">
        <v>4</v>
      </c>
      <c r="C9" s="28">
        <f t="shared" si="0"/>
        <v>736</v>
      </c>
      <c r="D9" s="70">
        <v>736</v>
      </c>
      <c r="E9" s="77">
        <v>7.4999999999999997E-2</v>
      </c>
      <c r="F9" s="71">
        <v>2.9000000000000001E-2</v>
      </c>
      <c r="G9" s="71">
        <v>3.0000000000000001E-3</v>
      </c>
      <c r="H9" s="71">
        <v>0</v>
      </c>
      <c r="I9" s="71">
        <v>0</v>
      </c>
      <c r="J9" s="71">
        <v>0</v>
      </c>
    </row>
    <row r="10" spans="2:12" x14ac:dyDescent="0.2">
      <c r="B10" s="23">
        <v>5</v>
      </c>
      <c r="C10" s="28">
        <f t="shared" si="0"/>
        <v>811</v>
      </c>
      <c r="D10" s="70">
        <v>811</v>
      </c>
      <c r="E10" s="77">
        <v>8.4000000000000005E-2</v>
      </c>
      <c r="F10" s="71">
        <v>4.8000000000000001E-2</v>
      </c>
      <c r="G10" s="71">
        <v>1.2E-2</v>
      </c>
      <c r="H10" s="71">
        <v>0</v>
      </c>
      <c r="I10" s="71">
        <v>0</v>
      </c>
      <c r="J10" s="71">
        <v>0</v>
      </c>
      <c r="K10">
        <f>INDEX(E6:J42,L7,L8)</f>
        <v>0</v>
      </c>
    </row>
    <row r="11" spans="2:12" x14ac:dyDescent="0.2">
      <c r="B11" s="23">
        <v>6</v>
      </c>
      <c r="C11" s="28">
        <f t="shared" si="0"/>
        <v>919</v>
      </c>
      <c r="D11" s="70">
        <v>919</v>
      </c>
      <c r="E11" s="77">
        <v>0.106</v>
      </c>
      <c r="F11" s="71">
        <v>7.0999999999999994E-2</v>
      </c>
      <c r="G11" s="71">
        <v>3.6999999999999998E-2</v>
      </c>
      <c r="H11" s="71">
        <v>1E-3</v>
      </c>
      <c r="I11" s="71">
        <v>0</v>
      </c>
      <c r="J11" s="71">
        <v>0</v>
      </c>
    </row>
    <row r="12" spans="2:12" x14ac:dyDescent="0.2">
      <c r="B12" s="23">
        <v>7</v>
      </c>
      <c r="C12" s="28">
        <f t="shared" si="0"/>
        <v>1001</v>
      </c>
      <c r="D12" s="72">
        <v>1001</v>
      </c>
      <c r="E12" s="77">
        <v>0.11899999999999999</v>
      </c>
      <c r="F12" s="71">
        <v>8.4000000000000005E-2</v>
      </c>
      <c r="G12" s="71">
        <v>0.06</v>
      </c>
      <c r="H12" s="71">
        <v>1.6E-2</v>
      </c>
      <c r="I12" s="71">
        <v>0</v>
      </c>
      <c r="J12" s="71">
        <v>0</v>
      </c>
    </row>
    <row r="13" spans="2:12" x14ac:dyDescent="0.2">
      <c r="B13" s="23">
        <v>8</v>
      </c>
      <c r="C13" s="28">
        <f t="shared" si="0"/>
        <v>1061</v>
      </c>
      <c r="D13" s="72">
        <v>1061</v>
      </c>
      <c r="E13" s="77">
        <v>0.127</v>
      </c>
      <c r="F13" s="71">
        <v>9.2999999999999999E-2</v>
      </c>
      <c r="G13" s="71">
        <v>6.9000000000000006E-2</v>
      </c>
      <c r="H13" s="71">
        <v>3.5000000000000003E-2</v>
      </c>
      <c r="I13" s="71">
        <v>0</v>
      </c>
      <c r="J13" s="71">
        <v>0</v>
      </c>
    </row>
    <row r="14" spans="2:12" x14ac:dyDescent="0.2">
      <c r="B14" s="23">
        <v>9</v>
      </c>
      <c r="C14" s="28">
        <f t="shared" si="0"/>
        <v>1139</v>
      </c>
      <c r="D14" s="72">
        <v>1139</v>
      </c>
      <c r="E14" s="77">
        <v>0.13800000000000001</v>
      </c>
      <c r="F14" s="71">
        <v>0.113</v>
      </c>
      <c r="G14" s="71">
        <v>8.7999999999999995E-2</v>
      </c>
      <c r="H14" s="71">
        <v>5.3999999999999999E-2</v>
      </c>
      <c r="I14" s="71">
        <v>2.9000000000000001E-2</v>
      </c>
      <c r="J14" s="71">
        <v>4.0000000000000001E-3</v>
      </c>
    </row>
    <row r="15" spans="2:12" x14ac:dyDescent="0.2">
      <c r="B15" s="23">
        <v>10</v>
      </c>
      <c r="C15" s="28">
        <f t="shared" si="0"/>
        <v>1221</v>
      </c>
      <c r="D15" s="72">
        <v>1221</v>
      </c>
      <c r="E15" s="77">
        <v>0.14799999999999999</v>
      </c>
      <c r="F15" s="71">
        <v>0.124</v>
      </c>
      <c r="G15" s="71">
        <v>9.8000000000000004E-2</v>
      </c>
      <c r="H15" s="71">
        <v>6.4000000000000001E-2</v>
      </c>
      <c r="I15" s="71">
        <v>3.9E-2</v>
      </c>
      <c r="J15" s="71">
        <v>1.4E-2</v>
      </c>
    </row>
    <row r="16" spans="2:12" x14ac:dyDescent="0.2">
      <c r="B16" s="23">
        <v>11</v>
      </c>
      <c r="C16" s="28">
        <f t="shared" si="0"/>
        <v>1317</v>
      </c>
      <c r="D16" s="72">
        <v>1317</v>
      </c>
      <c r="E16" s="77">
        <v>0.159</v>
      </c>
      <c r="F16" s="71">
        <v>0.13500000000000001</v>
      </c>
      <c r="G16" s="71">
        <v>0.11</v>
      </c>
      <c r="H16" s="71">
        <v>7.3999999999999996E-2</v>
      </c>
      <c r="I16" s="71">
        <v>4.9000000000000002E-2</v>
      </c>
      <c r="J16" s="71">
        <v>2.4E-2</v>
      </c>
    </row>
    <row r="17" spans="2:10" x14ac:dyDescent="0.2">
      <c r="B17" s="23">
        <v>12</v>
      </c>
      <c r="C17" s="28">
        <f t="shared" si="0"/>
        <v>1419</v>
      </c>
      <c r="D17" s="72">
        <v>1419</v>
      </c>
      <c r="E17" s="77">
        <v>0.16900000000000001</v>
      </c>
      <c r="F17" s="71">
        <v>0.14499999999999999</v>
      </c>
      <c r="G17" s="71">
        <v>0.12</v>
      </c>
      <c r="H17" s="71">
        <v>8.5000000000000006E-2</v>
      </c>
      <c r="I17" s="71">
        <v>6.9000000000000006E-2</v>
      </c>
      <c r="J17" s="71">
        <v>4.2999999999999997E-2</v>
      </c>
    </row>
    <row r="18" spans="2:10" x14ac:dyDescent="0.2">
      <c r="B18" s="23">
        <v>13</v>
      </c>
      <c r="C18" s="28">
        <f t="shared" si="0"/>
        <v>1557</v>
      </c>
      <c r="D18" s="72">
        <v>1557</v>
      </c>
      <c r="E18" s="77">
        <v>0.18</v>
      </c>
      <c r="F18" s="71">
        <v>0.155</v>
      </c>
      <c r="G18" s="71">
        <v>0.13</v>
      </c>
      <c r="H18" s="71">
        <v>0.105</v>
      </c>
      <c r="I18" s="71">
        <v>0.08</v>
      </c>
      <c r="J18" s="71">
        <v>5.2999999999999999E-2</v>
      </c>
    </row>
    <row r="19" spans="2:10" x14ac:dyDescent="0.2">
      <c r="B19" s="23">
        <v>14</v>
      </c>
      <c r="C19" s="28">
        <f t="shared" si="0"/>
        <v>1705</v>
      </c>
      <c r="D19" s="72">
        <v>1705</v>
      </c>
      <c r="E19" s="77">
        <v>0.19500000000000001</v>
      </c>
      <c r="F19" s="71">
        <v>0.17</v>
      </c>
      <c r="G19" s="71">
        <v>0.155</v>
      </c>
      <c r="H19" s="71">
        <v>0.12</v>
      </c>
      <c r="I19" s="71">
        <v>9.4E-2</v>
      </c>
      <c r="J19" s="71">
        <v>6.9000000000000006E-2</v>
      </c>
    </row>
    <row r="20" spans="2:10" x14ac:dyDescent="0.2">
      <c r="B20" s="23">
        <v>15</v>
      </c>
      <c r="C20" s="28">
        <f t="shared" si="0"/>
        <v>1864</v>
      </c>
      <c r="D20" s="72">
        <v>1864</v>
      </c>
      <c r="E20" s="77">
        <v>0.20899999999999999</v>
      </c>
      <c r="F20" s="71">
        <v>0.191</v>
      </c>
      <c r="G20" s="71">
        <v>0.18099999999999999</v>
      </c>
      <c r="H20" s="71">
        <v>0.152</v>
      </c>
      <c r="I20" s="71">
        <v>0.13200000000000001</v>
      </c>
      <c r="J20" s="71">
        <v>0.123</v>
      </c>
    </row>
    <row r="21" spans="2:10" x14ac:dyDescent="0.2">
      <c r="B21" s="23">
        <v>16</v>
      </c>
      <c r="C21" s="28">
        <f t="shared" si="0"/>
        <v>1971</v>
      </c>
      <c r="D21" s="72">
        <v>1971</v>
      </c>
      <c r="E21" s="77">
        <v>0.219</v>
      </c>
      <c r="F21" s="71">
        <v>0.20300000000000001</v>
      </c>
      <c r="G21" s="71">
        <v>0.191</v>
      </c>
      <c r="H21" s="71">
        <v>0.16200000000000001</v>
      </c>
      <c r="I21" s="71">
        <v>0.152</v>
      </c>
      <c r="J21" s="71">
        <v>0.13200000000000001</v>
      </c>
    </row>
    <row r="22" spans="2:10" x14ac:dyDescent="0.2">
      <c r="B22" s="23">
        <v>17</v>
      </c>
      <c r="C22" s="28">
        <f t="shared" si="0"/>
        <v>2083</v>
      </c>
      <c r="D22" s="72">
        <v>2083</v>
      </c>
      <c r="E22" s="77">
        <v>0.22900000000000001</v>
      </c>
      <c r="F22" s="71">
        <v>0.21199999999999999</v>
      </c>
      <c r="G22" s="71">
        <v>0.20200000000000001</v>
      </c>
      <c r="H22" s="71">
        <v>0.17100000000000001</v>
      </c>
      <c r="I22" s="71">
        <v>0.16200000000000001</v>
      </c>
      <c r="J22" s="71">
        <v>0.14199999999999999</v>
      </c>
    </row>
    <row r="23" spans="2:10" x14ac:dyDescent="0.2">
      <c r="B23" s="23">
        <v>18</v>
      </c>
      <c r="C23" s="28">
        <f t="shared" si="0"/>
        <v>2211</v>
      </c>
      <c r="D23" s="72">
        <v>2211</v>
      </c>
      <c r="E23" s="77">
        <v>0.23899999999999999</v>
      </c>
      <c r="F23" s="71">
        <v>0.223</v>
      </c>
      <c r="G23" s="71">
        <v>0.21299999999999999</v>
      </c>
      <c r="H23" s="71">
        <v>0.183</v>
      </c>
      <c r="I23" s="71">
        <v>0.17199999999999999</v>
      </c>
      <c r="J23" s="71">
        <v>0.152</v>
      </c>
    </row>
    <row r="24" spans="2:10" x14ac:dyDescent="0.2">
      <c r="B24" s="23">
        <v>19</v>
      </c>
      <c r="C24" s="28">
        <f t="shared" si="0"/>
        <v>2359</v>
      </c>
      <c r="D24" s="72">
        <v>2359</v>
      </c>
      <c r="E24" s="77">
        <v>0.249</v>
      </c>
      <c r="F24" s="71">
        <v>0.23300000000000001</v>
      </c>
      <c r="G24" s="71">
        <v>0.223</v>
      </c>
      <c r="H24" s="71">
        <v>0.19400000000000001</v>
      </c>
      <c r="I24" s="71">
        <v>0.184</v>
      </c>
      <c r="J24" s="71">
        <v>0.16200000000000001</v>
      </c>
    </row>
    <row r="25" spans="2:10" x14ac:dyDescent="0.2">
      <c r="B25" s="23">
        <v>20</v>
      </c>
      <c r="C25" s="28">
        <f t="shared" si="0"/>
        <v>2527</v>
      </c>
      <c r="D25" s="72">
        <v>2527</v>
      </c>
      <c r="E25" s="77">
        <v>0.26</v>
      </c>
      <c r="F25" s="71">
        <v>0.253</v>
      </c>
      <c r="G25" s="71">
        <v>0.23300000000000001</v>
      </c>
      <c r="H25" s="71">
        <v>0.214</v>
      </c>
      <c r="I25" s="71">
        <v>0.19400000000000001</v>
      </c>
      <c r="J25" s="71">
        <v>0.184</v>
      </c>
    </row>
    <row r="26" spans="2:10" x14ac:dyDescent="0.2">
      <c r="B26" s="23">
        <v>21</v>
      </c>
      <c r="C26" s="28">
        <f t="shared" si="0"/>
        <v>2758</v>
      </c>
      <c r="D26" s="72">
        <v>2758</v>
      </c>
      <c r="E26" s="77">
        <v>0.27</v>
      </c>
      <c r="F26" s="71">
        <v>0.26300000000000001</v>
      </c>
      <c r="G26" s="71">
        <v>0.24399999999999999</v>
      </c>
      <c r="H26" s="71">
        <v>0.224</v>
      </c>
      <c r="I26" s="71">
        <v>0.20399999999999999</v>
      </c>
      <c r="J26" s="71">
        <v>0.19400000000000001</v>
      </c>
    </row>
    <row r="27" spans="2:10" x14ac:dyDescent="0.2">
      <c r="B27" s="23">
        <v>22</v>
      </c>
      <c r="C27" s="28">
        <f t="shared" si="0"/>
        <v>3094</v>
      </c>
      <c r="D27" s="72">
        <v>3094</v>
      </c>
      <c r="E27" s="77">
        <v>0.28299999999999997</v>
      </c>
      <c r="F27" s="71">
        <v>0.27600000000000002</v>
      </c>
      <c r="G27" s="71">
        <v>0.25600000000000001</v>
      </c>
      <c r="H27" s="71">
        <v>0.23599999999999999</v>
      </c>
      <c r="I27" s="71">
        <v>0.216</v>
      </c>
      <c r="J27" s="71">
        <v>0.20599999999999999</v>
      </c>
    </row>
    <row r="28" spans="2:10" x14ac:dyDescent="0.2">
      <c r="B28" s="23">
        <v>23</v>
      </c>
      <c r="C28" s="28">
        <f t="shared" si="0"/>
        <v>3523</v>
      </c>
      <c r="D28" s="72">
        <v>3523</v>
      </c>
      <c r="E28" s="77">
        <v>0.29499999999999998</v>
      </c>
      <c r="F28" s="71">
        <v>0.29199999999999998</v>
      </c>
      <c r="G28" s="71">
        <v>0.27600000000000002</v>
      </c>
      <c r="H28" s="71">
        <v>0.26</v>
      </c>
      <c r="I28" s="71">
        <v>0.254</v>
      </c>
      <c r="J28" s="71">
        <v>0.23799999999999999</v>
      </c>
    </row>
    <row r="29" spans="2:10" x14ac:dyDescent="0.2">
      <c r="B29" s="23">
        <v>24</v>
      </c>
      <c r="C29" s="28">
        <f t="shared" si="0"/>
        <v>4105</v>
      </c>
      <c r="D29" s="72">
        <v>4105</v>
      </c>
      <c r="E29" s="77">
        <v>0.307</v>
      </c>
      <c r="F29" s="71">
        <v>0.30499999999999999</v>
      </c>
      <c r="G29" s="71">
        <v>0.28599999999999998</v>
      </c>
      <c r="H29" s="71">
        <v>0.27</v>
      </c>
      <c r="I29" s="71">
        <v>0.26400000000000001</v>
      </c>
      <c r="J29" s="71">
        <v>0.25800000000000001</v>
      </c>
    </row>
    <row r="30" spans="2:10" x14ac:dyDescent="0.2">
      <c r="B30" s="23">
        <v>25</v>
      </c>
      <c r="C30" s="28">
        <f t="shared" si="0"/>
        <v>4636</v>
      </c>
      <c r="D30" s="72">
        <v>4636</v>
      </c>
      <c r="E30" s="77">
        <v>0.32500000000000001</v>
      </c>
      <c r="F30" s="71">
        <v>0.32</v>
      </c>
      <c r="G30" s="71">
        <v>0.30399999999999999</v>
      </c>
      <c r="H30" s="71">
        <v>0.28499999999999998</v>
      </c>
      <c r="I30" s="71">
        <v>0.27900000000000003</v>
      </c>
      <c r="J30" s="71">
        <v>0.27300000000000002</v>
      </c>
    </row>
    <row r="31" spans="2:10" x14ac:dyDescent="0.2">
      <c r="B31" s="23">
        <v>26</v>
      </c>
      <c r="C31" s="28">
        <f t="shared" si="0"/>
        <v>5178</v>
      </c>
      <c r="D31" s="72">
        <v>5178</v>
      </c>
      <c r="E31" s="77">
        <v>0.33500000000000002</v>
      </c>
      <c r="F31" s="71">
        <v>0.33</v>
      </c>
      <c r="G31" s="71">
        <v>0.32400000000000001</v>
      </c>
      <c r="H31" s="71">
        <v>0.29799999999999999</v>
      </c>
      <c r="I31" s="71">
        <v>0.28899999999999998</v>
      </c>
      <c r="J31" s="71">
        <v>0.28299999999999997</v>
      </c>
    </row>
    <row r="32" spans="2:10" x14ac:dyDescent="0.2">
      <c r="B32" s="23">
        <v>27</v>
      </c>
      <c r="C32" s="28">
        <f t="shared" si="0"/>
        <v>5862</v>
      </c>
      <c r="D32" s="72">
        <v>5862</v>
      </c>
      <c r="E32" s="77">
        <v>0.34499999999999997</v>
      </c>
      <c r="F32" s="71">
        <v>0.34</v>
      </c>
      <c r="G32" s="71">
        <v>0.33400000000000002</v>
      </c>
      <c r="H32" s="71">
        <v>0.308</v>
      </c>
      <c r="I32" s="71">
        <v>0.30199999999999999</v>
      </c>
      <c r="J32" s="71">
        <v>0.29299999999999998</v>
      </c>
    </row>
    <row r="33" spans="2:10" x14ac:dyDescent="0.2">
      <c r="B33" s="23">
        <v>28</v>
      </c>
      <c r="C33" s="28">
        <f t="shared" si="0"/>
        <v>6706</v>
      </c>
      <c r="D33" s="72">
        <v>6706</v>
      </c>
      <c r="E33" s="77">
        <v>0.36499999999999999</v>
      </c>
      <c r="F33" s="71">
        <v>0.36099999999999999</v>
      </c>
      <c r="G33" s="71">
        <v>0.35299999999999998</v>
      </c>
      <c r="H33" s="71">
        <v>0.33400000000000002</v>
      </c>
      <c r="I33" s="71">
        <v>0.33</v>
      </c>
      <c r="J33" s="71">
        <v>0.32600000000000001</v>
      </c>
    </row>
    <row r="34" spans="2:10" x14ac:dyDescent="0.2">
      <c r="B34" s="23">
        <v>29</v>
      </c>
      <c r="C34" s="28">
        <f t="shared" si="0"/>
        <v>7915</v>
      </c>
      <c r="D34" s="72">
        <v>7915</v>
      </c>
      <c r="E34" s="77">
        <v>0.375</v>
      </c>
      <c r="F34" s="71">
        <v>0.371</v>
      </c>
      <c r="G34" s="71">
        <v>0.36699999999999999</v>
      </c>
      <c r="H34" s="71">
        <v>0.35399999999999998</v>
      </c>
      <c r="I34" s="71">
        <v>0.34</v>
      </c>
      <c r="J34" s="71">
        <v>0.33600000000000002</v>
      </c>
    </row>
    <row r="35" spans="2:10" x14ac:dyDescent="0.2">
      <c r="B35" s="23">
        <v>30</v>
      </c>
      <c r="C35" s="28">
        <f t="shared" si="0"/>
        <v>9531</v>
      </c>
      <c r="D35" s="72">
        <v>9531</v>
      </c>
      <c r="E35" s="77">
        <v>0.39500000000000002</v>
      </c>
      <c r="F35" s="71">
        <v>0.39100000000000001</v>
      </c>
      <c r="G35" s="71">
        <v>0.38700000000000001</v>
      </c>
      <c r="H35" s="71">
        <v>0.374</v>
      </c>
      <c r="I35" s="71">
        <v>0.37</v>
      </c>
      <c r="J35" s="71">
        <v>0.35599999999999998</v>
      </c>
    </row>
    <row r="36" spans="2:10" x14ac:dyDescent="0.2">
      <c r="B36" s="23">
        <v>31</v>
      </c>
      <c r="C36" s="28">
        <f t="shared" si="0"/>
        <v>11248</v>
      </c>
      <c r="D36" s="72">
        <v>11248</v>
      </c>
      <c r="E36" s="77">
        <v>0.40500000000000003</v>
      </c>
      <c r="F36" s="71">
        <v>0.40100000000000002</v>
      </c>
      <c r="G36" s="71">
        <v>0.39700000000000002</v>
      </c>
      <c r="H36" s="71">
        <v>0.38800000000000001</v>
      </c>
      <c r="I36" s="71">
        <v>0.38</v>
      </c>
      <c r="J36" s="71">
        <v>0.36599999999999999</v>
      </c>
    </row>
    <row r="37" spans="2:10" x14ac:dyDescent="0.2">
      <c r="B37" s="23">
        <v>32</v>
      </c>
      <c r="C37" s="28">
        <f t="shared" si="0"/>
        <v>18797</v>
      </c>
      <c r="D37" s="72">
        <v>18797</v>
      </c>
      <c r="E37" s="77">
        <v>0.41499999999999998</v>
      </c>
      <c r="F37" s="71">
        <v>0.41099999999999998</v>
      </c>
      <c r="G37" s="71">
        <v>0.40699999999999997</v>
      </c>
      <c r="H37" s="71">
        <v>0.39800000000000002</v>
      </c>
      <c r="I37" s="71">
        <v>0.39400000000000002</v>
      </c>
      <c r="J37" s="71">
        <v>0.376</v>
      </c>
    </row>
    <row r="38" spans="2:10" x14ac:dyDescent="0.2">
      <c r="B38" s="23">
        <v>33</v>
      </c>
      <c r="C38" s="28">
        <f t="shared" si="0"/>
        <v>20160</v>
      </c>
      <c r="D38" s="72">
        <v>20160</v>
      </c>
      <c r="E38" s="77">
        <v>0.42499999999999999</v>
      </c>
      <c r="F38" s="71">
        <v>0.42099999999999999</v>
      </c>
      <c r="G38" s="71">
        <v>0.41699999999999998</v>
      </c>
      <c r="H38" s="71">
        <v>0.40799999999999997</v>
      </c>
      <c r="I38" s="71">
        <v>0.40400000000000003</v>
      </c>
      <c r="J38" s="71">
        <v>0.38600000000000001</v>
      </c>
    </row>
    <row r="39" spans="2:10" x14ac:dyDescent="0.2">
      <c r="B39" s="23">
        <v>34</v>
      </c>
      <c r="C39" s="28">
        <f t="shared" si="0"/>
        <v>22680</v>
      </c>
      <c r="D39" s="72">
        <v>22680</v>
      </c>
      <c r="E39" s="77">
        <v>0.433</v>
      </c>
      <c r="F39" s="71">
        <v>0.43099999999999999</v>
      </c>
      <c r="G39" s="71">
        <v>0.42699999999999999</v>
      </c>
      <c r="H39" s="71">
        <v>0.41799999999999998</v>
      </c>
      <c r="I39" s="71">
        <v>0.41399999999999998</v>
      </c>
      <c r="J39" s="71">
        <v>0.39800000000000002</v>
      </c>
    </row>
    <row r="40" spans="2:10" x14ac:dyDescent="0.2">
      <c r="B40" s="23">
        <v>35</v>
      </c>
      <c r="C40" s="28">
        <f t="shared" si="0"/>
        <v>25200</v>
      </c>
      <c r="D40" s="72">
        <v>25200</v>
      </c>
      <c r="E40" s="77">
        <v>0.443</v>
      </c>
      <c r="F40" s="71">
        <v>0.441</v>
      </c>
      <c r="G40" s="71">
        <v>0.437</v>
      </c>
      <c r="H40" s="71">
        <v>0.42799999999999999</v>
      </c>
      <c r="I40" s="71">
        <v>0.42399999999999999</v>
      </c>
      <c r="J40" s="71">
        <v>0.41</v>
      </c>
    </row>
    <row r="41" spans="2:10" x14ac:dyDescent="0.2">
      <c r="B41" s="23">
        <v>36</v>
      </c>
      <c r="C41" s="28">
        <f t="shared" si="0"/>
        <v>25200</v>
      </c>
      <c r="D41" s="73">
        <v>25200</v>
      </c>
      <c r="E41" s="78">
        <v>0.45300000000000001</v>
      </c>
      <c r="F41" s="74">
        <v>0.45100000000000001</v>
      </c>
      <c r="G41" s="74">
        <v>0.44700000000000001</v>
      </c>
      <c r="H41" s="74">
        <v>0.438</v>
      </c>
      <c r="I41" s="74">
        <v>0.434</v>
      </c>
      <c r="J41" s="74">
        <v>0.42</v>
      </c>
    </row>
    <row r="42" spans="2:10" x14ac:dyDescent="0.2">
      <c r="B42" s="23"/>
      <c r="C42" s="28"/>
      <c r="D42" s="29"/>
      <c r="E42" s="82"/>
      <c r="F42" s="30"/>
      <c r="G42" s="30"/>
      <c r="H42" s="30"/>
      <c r="I42" s="30"/>
      <c r="J42" s="30"/>
    </row>
    <row r="43" spans="2:10" x14ac:dyDescent="0.2">
      <c r="B43" s="23"/>
      <c r="C43" s="31"/>
      <c r="D43" s="32"/>
      <c r="E43" s="83"/>
      <c r="F43" s="33"/>
      <c r="G43" s="33"/>
      <c r="H43" s="33"/>
      <c r="I43" s="33"/>
      <c r="J43" s="33"/>
    </row>
    <row r="44" spans="2:10" x14ac:dyDescent="0.2">
      <c r="B44" s="23"/>
      <c r="C44" s="157" t="s">
        <v>34</v>
      </c>
      <c r="D44" s="158"/>
      <c r="E44" s="158"/>
      <c r="F44" s="158"/>
      <c r="G44" s="158"/>
      <c r="H44" s="158"/>
      <c r="I44" s="158"/>
      <c r="J44" s="158"/>
    </row>
    <row r="45" spans="2:10" x14ac:dyDescent="0.2">
      <c r="B45" s="23"/>
      <c r="C45" s="34"/>
      <c r="D45" s="35"/>
      <c r="E45" s="84"/>
      <c r="F45" s="34"/>
      <c r="G45" s="34"/>
      <c r="H45" s="34"/>
      <c r="I45" s="34"/>
      <c r="J45" s="34"/>
    </row>
    <row r="46" spans="2:10" x14ac:dyDescent="0.2">
      <c r="B46" s="23"/>
      <c r="C46" s="36"/>
      <c r="D46" s="35"/>
      <c r="E46" s="84"/>
      <c r="F46" s="34"/>
      <c r="G46" s="34"/>
      <c r="H46" s="34"/>
      <c r="I46" s="37"/>
      <c r="J46" s="34"/>
    </row>
    <row r="47" spans="2:10" x14ac:dyDescent="0.2">
      <c r="B47" s="23"/>
      <c r="C47" s="38" t="s">
        <v>23</v>
      </c>
      <c r="D47" s="39"/>
      <c r="E47" s="84"/>
      <c r="F47" s="39"/>
      <c r="G47" s="39"/>
      <c r="H47" s="39"/>
      <c r="I47" s="39"/>
      <c r="J47" s="39"/>
    </row>
    <row r="48" spans="2:10" x14ac:dyDescent="0.2">
      <c r="B48" s="23"/>
      <c r="C48" s="95" t="s">
        <v>24</v>
      </c>
      <c r="D48" s="96"/>
      <c r="E48" s="84"/>
      <c r="F48" s="39"/>
      <c r="G48" s="39"/>
      <c r="H48" s="39"/>
      <c r="I48" s="39"/>
      <c r="J48" s="39"/>
    </row>
    <row r="49" spans="2:12" x14ac:dyDescent="0.2">
      <c r="B49" s="23"/>
      <c r="C49" s="34"/>
      <c r="D49" s="35"/>
      <c r="E49" s="84"/>
      <c r="F49" s="34"/>
      <c r="G49" s="34"/>
      <c r="H49" s="34"/>
      <c r="I49" s="34"/>
      <c r="J49" s="40"/>
    </row>
    <row r="50" spans="2:12" x14ac:dyDescent="0.2">
      <c r="B50" s="23"/>
      <c r="C50" s="34"/>
      <c r="D50" s="35"/>
      <c r="E50" s="84">
        <v>1</v>
      </c>
      <c r="F50" s="34">
        <v>2</v>
      </c>
      <c r="G50" s="34">
        <v>3</v>
      </c>
      <c r="H50" s="34">
        <v>4</v>
      </c>
      <c r="I50" s="34">
        <v>5</v>
      </c>
      <c r="J50" s="34">
        <v>6</v>
      </c>
    </row>
    <row r="51" spans="2:12" x14ac:dyDescent="0.2">
      <c r="B51" s="23"/>
      <c r="C51" s="149" t="s">
        <v>19</v>
      </c>
      <c r="D51" s="150"/>
      <c r="E51" s="164" t="s">
        <v>3</v>
      </c>
      <c r="F51" s="165"/>
      <c r="G51" s="165"/>
      <c r="H51" s="165"/>
      <c r="I51" s="165"/>
      <c r="J51" s="166"/>
    </row>
    <row r="52" spans="2:12" x14ac:dyDescent="0.2">
      <c r="B52" s="23"/>
      <c r="C52" s="151"/>
      <c r="D52" s="152"/>
      <c r="E52" s="86">
        <v>0</v>
      </c>
      <c r="F52" s="43">
        <v>1</v>
      </c>
      <c r="G52" s="43">
        <v>2</v>
      </c>
      <c r="H52" s="43">
        <v>3</v>
      </c>
      <c r="I52" s="43">
        <v>4</v>
      </c>
      <c r="J52" s="44" t="s">
        <v>17</v>
      </c>
    </row>
    <row r="53" spans="2:12" x14ac:dyDescent="0.2">
      <c r="B53" s="23">
        <v>1</v>
      </c>
      <c r="C53" s="45">
        <f>IF($C$2&gt;D53,"",D53-$C$2)</f>
        <v>641</v>
      </c>
      <c r="D53" s="91">
        <v>641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</row>
    <row r="54" spans="2:12" x14ac:dyDescent="0.2">
      <c r="B54" s="23">
        <v>2</v>
      </c>
      <c r="C54" s="28">
        <f>IF($C$2&gt;D54,"",D54-$C$2)</f>
        <v>683</v>
      </c>
      <c r="D54" s="91">
        <v>683</v>
      </c>
      <c r="E54" s="93">
        <v>4.0000000000000001E-3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</row>
    <row r="55" spans="2:12" x14ac:dyDescent="0.2">
      <c r="B55" s="23">
        <v>3</v>
      </c>
      <c r="C55" s="28">
        <f t="shared" ref="C55:C89" si="1">IF($C$2&gt;D55,"",D55-$C$2)</f>
        <v>705</v>
      </c>
      <c r="D55" s="91">
        <v>705</v>
      </c>
      <c r="E55" s="93">
        <v>2.5000000000000001E-2</v>
      </c>
      <c r="F55" s="93">
        <v>0</v>
      </c>
      <c r="G55" s="93">
        <v>0</v>
      </c>
      <c r="H55" s="93">
        <v>0</v>
      </c>
      <c r="I55" s="93">
        <v>0</v>
      </c>
      <c r="J55" s="93">
        <v>0</v>
      </c>
      <c r="K55" t="s">
        <v>20</v>
      </c>
      <c r="L55">
        <f>IF(SUM(C53:C89)=0,37,LOOKUP(MIN(C53:C89),C53:C89,B53:B89))</f>
        <v>1</v>
      </c>
    </row>
    <row r="56" spans="2:12" x14ac:dyDescent="0.2">
      <c r="B56" s="23">
        <v>4</v>
      </c>
      <c r="C56" s="28">
        <f t="shared" si="1"/>
        <v>751</v>
      </c>
      <c r="D56" s="91">
        <v>751</v>
      </c>
      <c r="E56" s="93">
        <v>3.5000000000000003E-2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t="s">
        <v>21</v>
      </c>
      <c r="L56">
        <f>LOOKUP(D2,E52:J52,E50:J50)</f>
        <v>1</v>
      </c>
    </row>
    <row r="57" spans="2:12" x14ac:dyDescent="0.2">
      <c r="B57" s="23">
        <v>5</v>
      </c>
      <c r="C57" s="28">
        <f t="shared" si="1"/>
        <v>791</v>
      </c>
      <c r="D57" s="91">
        <v>791</v>
      </c>
      <c r="E57" s="93">
        <v>0.05</v>
      </c>
      <c r="F57" s="93">
        <v>1.0999999999999999E-2</v>
      </c>
      <c r="G57" s="93">
        <v>0</v>
      </c>
      <c r="H57" s="93">
        <v>0</v>
      </c>
      <c r="I57" s="93">
        <v>0</v>
      </c>
      <c r="J57" s="93">
        <v>0</v>
      </c>
    </row>
    <row r="58" spans="2:12" x14ac:dyDescent="0.2">
      <c r="B58" s="23">
        <v>6</v>
      </c>
      <c r="C58" s="28">
        <f t="shared" si="1"/>
        <v>833</v>
      </c>
      <c r="D58" s="91">
        <v>833</v>
      </c>
      <c r="E58" s="93">
        <v>5.8999999999999997E-2</v>
      </c>
      <c r="F58" s="93">
        <v>0.02</v>
      </c>
      <c r="G58" s="93">
        <v>1.0999999999999999E-2</v>
      </c>
      <c r="H58" s="93">
        <v>0</v>
      </c>
      <c r="I58" s="93">
        <v>0</v>
      </c>
      <c r="J58" s="93">
        <v>0</v>
      </c>
      <c r="K58">
        <f>INDEX(E53:J89,L55,L56)</f>
        <v>0</v>
      </c>
    </row>
    <row r="59" spans="2:12" x14ac:dyDescent="0.2">
      <c r="B59" s="23">
        <v>7</v>
      </c>
      <c r="C59" s="28">
        <f t="shared" si="1"/>
        <v>883</v>
      </c>
      <c r="D59" s="91">
        <v>883</v>
      </c>
      <c r="E59" s="93">
        <v>6.8000000000000005E-2</v>
      </c>
      <c r="F59" s="93">
        <v>0.04</v>
      </c>
      <c r="G59" s="93">
        <v>1.4E-2</v>
      </c>
      <c r="H59" s="93">
        <v>0</v>
      </c>
      <c r="I59" s="93">
        <v>0</v>
      </c>
      <c r="J59" s="93">
        <v>0</v>
      </c>
    </row>
    <row r="60" spans="2:12" x14ac:dyDescent="0.2">
      <c r="B60" s="23">
        <v>8</v>
      </c>
      <c r="C60" s="28">
        <f t="shared" si="1"/>
        <v>971</v>
      </c>
      <c r="D60" s="91">
        <v>971</v>
      </c>
      <c r="E60" s="93">
        <v>7.5999999999999998E-2</v>
      </c>
      <c r="F60" s="93">
        <v>4.9000000000000002E-2</v>
      </c>
      <c r="G60" s="93">
        <v>3.1E-2</v>
      </c>
      <c r="H60" s="93">
        <v>0</v>
      </c>
      <c r="I60" s="93">
        <v>0</v>
      </c>
      <c r="J60" s="93">
        <v>0</v>
      </c>
    </row>
    <row r="61" spans="2:12" x14ac:dyDescent="0.2">
      <c r="B61" s="23">
        <v>9</v>
      </c>
      <c r="C61" s="28">
        <f t="shared" si="1"/>
        <v>1077</v>
      </c>
      <c r="D61" s="92">
        <v>1077</v>
      </c>
      <c r="E61" s="93">
        <v>8.5000000000000006E-2</v>
      </c>
      <c r="F61" s="93">
        <v>5.8000000000000003E-2</v>
      </c>
      <c r="G61" s="93">
        <v>0.04</v>
      </c>
      <c r="H61" s="93">
        <v>1.2E-2</v>
      </c>
      <c r="I61" s="93">
        <v>0</v>
      </c>
      <c r="J61" s="93">
        <v>0</v>
      </c>
    </row>
    <row r="62" spans="2:12" x14ac:dyDescent="0.2">
      <c r="B62" s="23">
        <v>10</v>
      </c>
      <c r="C62" s="28">
        <f t="shared" si="1"/>
        <v>1221</v>
      </c>
      <c r="D62" s="92">
        <v>1221</v>
      </c>
      <c r="E62" s="93">
        <v>9.6000000000000002E-2</v>
      </c>
      <c r="F62" s="93">
        <v>7.1999999999999995E-2</v>
      </c>
      <c r="G62" s="93">
        <v>0.05</v>
      </c>
      <c r="H62" s="93">
        <v>2.1999999999999999E-2</v>
      </c>
      <c r="I62" s="93">
        <v>3.0000000000000001E-3</v>
      </c>
      <c r="J62" s="93">
        <v>0</v>
      </c>
    </row>
    <row r="63" spans="2:12" x14ac:dyDescent="0.2">
      <c r="B63" s="23">
        <v>11</v>
      </c>
      <c r="C63" s="28">
        <f t="shared" si="1"/>
        <v>1399</v>
      </c>
      <c r="D63" s="92">
        <v>1399</v>
      </c>
      <c r="E63" s="93">
        <v>0.111</v>
      </c>
      <c r="F63" s="93">
        <v>9.2999999999999999E-2</v>
      </c>
      <c r="G63" s="93">
        <v>7.3999999999999996E-2</v>
      </c>
      <c r="H63" s="93">
        <v>4.5999999999999999E-2</v>
      </c>
      <c r="I63" s="93">
        <v>2.8000000000000001E-2</v>
      </c>
      <c r="J63" s="93">
        <v>1.9E-2</v>
      </c>
    </row>
    <row r="64" spans="2:12" x14ac:dyDescent="0.2">
      <c r="B64" s="23">
        <v>12</v>
      </c>
      <c r="C64" s="28">
        <f t="shared" si="1"/>
        <v>1624</v>
      </c>
      <c r="D64" s="92">
        <v>1624</v>
      </c>
      <c r="E64" s="93">
        <v>0.122</v>
      </c>
      <c r="F64" s="93">
        <v>0.104</v>
      </c>
      <c r="G64" s="93">
        <v>8.5000000000000006E-2</v>
      </c>
      <c r="H64" s="93">
        <v>6.6000000000000003E-2</v>
      </c>
      <c r="I64" s="93">
        <v>4.8000000000000001E-2</v>
      </c>
      <c r="J64" s="93">
        <v>2.9000000000000001E-2</v>
      </c>
    </row>
    <row r="65" spans="2:10" x14ac:dyDescent="0.2">
      <c r="B65" s="23">
        <v>13</v>
      </c>
      <c r="C65" s="28">
        <f t="shared" si="1"/>
        <v>1727</v>
      </c>
      <c r="D65" s="92">
        <v>1727</v>
      </c>
      <c r="E65" s="93">
        <v>0.13700000000000001</v>
      </c>
      <c r="F65" s="93">
        <v>0.11899999999999999</v>
      </c>
      <c r="G65" s="93">
        <v>0.11</v>
      </c>
      <c r="H65" s="93">
        <v>8.1000000000000003E-2</v>
      </c>
      <c r="I65" s="93">
        <v>6.2E-2</v>
      </c>
      <c r="J65" s="93">
        <v>5.3999999999999999E-2</v>
      </c>
    </row>
    <row r="66" spans="2:10" x14ac:dyDescent="0.2">
      <c r="B66" s="23">
        <v>14</v>
      </c>
      <c r="C66" s="28">
        <f t="shared" si="1"/>
        <v>1843</v>
      </c>
      <c r="D66" s="92">
        <v>1843</v>
      </c>
      <c r="E66" s="93">
        <v>0.14599999999999999</v>
      </c>
      <c r="F66" s="93">
        <v>0.13</v>
      </c>
      <c r="G66" s="93">
        <v>0.122</v>
      </c>
      <c r="H66" s="93">
        <v>9.4E-2</v>
      </c>
      <c r="I66" s="93">
        <v>7.5999999999999998E-2</v>
      </c>
      <c r="J66" s="93">
        <v>6.8000000000000005E-2</v>
      </c>
    </row>
    <row r="67" spans="2:10" x14ac:dyDescent="0.2">
      <c r="B67" s="23">
        <v>15</v>
      </c>
      <c r="C67" s="28">
        <f t="shared" si="1"/>
        <v>1992</v>
      </c>
      <c r="D67" s="92">
        <v>1992</v>
      </c>
      <c r="E67" s="93">
        <v>0.156</v>
      </c>
      <c r="F67" s="93">
        <v>0.13900000000000001</v>
      </c>
      <c r="G67" s="93">
        <v>0.13100000000000001</v>
      </c>
      <c r="H67" s="93">
        <v>0.104</v>
      </c>
      <c r="I67" s="93">
        <v>9.6000000000000002E-2</v>
      </c>
      <c r="J67" s="93">
        <v>7.8E-2</v>
      </c>
    </row>
    <row r="68" spans="2:10" x14ac:dyDescent="0.2">
      <c r="B68" s="23">
        <v>16</v>
      </c>
      <c r="C68" s="28">
        <f t="shared" si="1"/>
        <v>2150</v>
      </c>
      <c r="D68" s="92">
        <v>2150</v>
      </c>
      <c r="E68" s="93">
        <v>0.16600000000000001</v>
      </c>
      <c r="F68" s="93">
        <v>0.14899999999999999</v>
      </c>
      <c r="G68" s="93">
        <v>0.14099999999999999</v>
      </c>
      <c r="H68" s="93">
        <v>0.114</v>
      </c>
      <c r="I68" s="93">
        <v>0.106</v>
      </c>
      <c r="J68" s="93">
        <v>8.8999999999999996E-2</v>
      </c>
    </row>
    <row r="69" spans="2:10" x14ac:dyDescent="0.2">
      <c r="B69" s="23">
        <v>17</v>
      </c>
      <c r="C69" s="28">
        <f t="shared" si="1"/>
        <v>2339</v>
      </c>
      <c r="D69" s="92">
        <v>2339</v>
      </c>
      <c r="E69" s="93">
        <v>0.17599999999999999</v>
      </c>
      <c r="F69" s="93">
        <v>0.16900000000000001</v>
      </c>
      <c r="G69" s="93">
        <v>0.152</v>
      </c>
      <c r="H69" s="93">
        <v>0.124</v>
      </c>
      <c r="I69" s="93">
        <v>0.11600000000000001</v>
      </c>
      <c r="J69" s="93">
        <v>9.9000000000000005E-2</v>
      </c>
    </row>
    <row r="70" spans="2:10" x14ac:dyDescent="0.2">
      <c r="B70" s="23">
        <v>18</v>
      </c>
      <c r="C70" s="28">
        <f t="shared" si="1"/>
        <v>2558</v>
      </c>
      <c r="D70" s="92">
        <v>2558</v>
      </c>
      <c r="E70" s="93">
        <v>0.186</v>
      </c>
      <c r="F70" s="93">
        <v>0.17899999999999999</v>
      </c>
      <c r="G70" s="93">
        <v>0.16200000000000001</v>
      </c>
      <c r="H70" s="93">
        <v>0.14399999999999999</v>
      </c>
      <c r="I70" s="93">
        <v>0.126</v>
      </c>
      <c r="J70" s="93">
        <v>0.11899999999999999</v>
      </c>
    </row>
    <row r="71" spans="2:10" x14ac:dyDescent="0.2">
      <c r="B71" s="23">
        <v>19</v>
      </c>
      <c r="C71" s="28">
        <f t="shared" si="1"/>
        <v>2925</v>
      </c>
      <c r="D71" s="92">
        <v>2925</v>
      </c>
      <c r="E71" s="93">
        <v>0.19700000000000001</v>
      </c>
      <c r="F71" s="93">
        <v>0.19</v>
      </c>
      <c r="G71" s="93">
        <v>0.17199999999999999</v>
      </c>
      <c r="H71" s="93">
        <v>0.154</v>
      </c>
      <c r="I71" s="93">
        <v>0.13700000000000001</v>
      </c>
      <c r="J71" s="93">
        <v>0.129</v>
      </c>
    </row>
    <row r="72" spans="2:10" x14ac:dyDescent="0.2">
      <c r="B72" s="23">
        <v>20</v>
      </c>
      <c r="C72" s="28">
        <f t="shared" si="1"/>
        <v>3345</v>
      </c>
      <c r="D72" s="92">
        <v>3345</v>
      </c>
      <c r="E72" s="93">
        <v>0.22</v>
      </c>
      <c r="F72" s="93">
        <v>0.219</v>
      </c>
      <c r="G72" s="93">
        <v>0.20300000000000001</v>
      </c>
      <c r="H72" s="93">
        <v>0.189</v>
      </c>
      <c r="I72" s="93">
        <v>0.17499999999999999</v>
      </c>
      <c r="J72" s="93">
        <v>0.17100000000000001</v>
      </c>
    </row>
    <row r="73" spans="2:10" x14ac:dyDescent="0.2">
      <c r="B73" s="23">
        <v>21</v>
      </c>
      <c r="C73" s="28">
        <f t="shared" si="1"/>
        <v>3600</v>
      </c>
      <c r="D73" s="92">
        <v>3600</v>
      </c>
      <c r="E73" s="93">
        <v>0.23</v>
      </c>
      <c r="F73" s="93">
        <v>0.22900000000000001</v>
      </c>
      <c r="G73" s="93">
        <v>0.215</v>
      </c>
      <c r="H73" s="93">
        <v>0.19900000000000001</v>
      </c>
      <c r="I73" s="93">
        <v>0.19500000000000001</v>
      </c>
      <c r="J73" s="93">
        <v>0.18099999999999999</v>
      </c>
    </row>
    <row r="74" spans="2:10" x14ac:dyDescent="0.2">
      <c r="B74" s="23">
        <v>22</v>
      </c>
      <c r="C74" s="28">
        <f t="shared" si="1"/>
        <v>3870</v>
      </c>
      <c r="D74" s="92">
        <v>3870</v>
      </c>
      <c r="E74" s="93">
        <v>0.24</v>
      </c>
      <c r="F74" s="93">
        <v>0.23899999999999999</v>
      </c>
      <c r="G74" s="93">
        <v>0.22500000000000001</v>
      </c>
      <c r="H74" s="93">
        <v>0.21099999999999999</v>
      </c>
      <c r="I74" s="93">
        <v>0.20499999999999999</v>
      </c>
      <c r="J74" s="93">
        <v>0.191</v>
      </c>
    </row>
    <row r="75" spans="2:10" x14ac:dyDescent="0.2">
      <c r="B75" s="23">
        <v>23</v>
      </c>
      <c r="C75" s="28">
        <f t="shared" si="1"/>
        <v>4197</v>
      </c>
      <c r="D75" s="92">
        <v>4197</v>
      </c>
      <c r="E75" s="93">
        <v>0.25</v>
      </c>
      <c r="F75" s="93">
        <v>0.249</v>
      </c>
      <c r="G75" s="93">
        <v>0.23499999999999999</v>
      </c>
      <c r="H75" s="93">
        <v>0.221</v>
      </c>
      <c r="I75" s="93">
        <v>0.217</v>
      </c>
      <c r="J75" s="93">
        <v>0.21099999999999999</v>
      </c>
    </row>
    <row r="76" spans="2:10" x14ac:dyDescent="0.2">
      <c r="B76" s="23">
        <v>24</v>
      </c>
      <c r="C76" s="28">
        <f t="shared" si="1"/>
        <v>4590</v>
      </c>
      <c r="D76" s="92">
        <v>4590</v>
      </c>
      <c r="E76" s="93">
        <v>0.26500000000000001</v>
      </c>
      <c r="F76" s="93">
        <v>0.25900000000000001</v>
      </c>
      <c r="G76" s="93">
        <v>0.245</v>
      </c>
      <c r="H76" s="93">
        <v>0.23100000000000001</v>
      </c>
      <c r="I76" s="93">
        <v>0.22700000000000001</v>
      </c>
      <c r="J76" s="93">
        <v>0.223</v>
      </c>
    </row>
    <row r="77" spans="2:10" x14ac:dyDescent="0.2">
      <c r="B77" s="23">
        <v>25</v>
      </c>
      <c r="C77" s="28">
        <f t="shared" si="1"/>
        <v>5060</v>
      </c>
      <c r="D77" s="92">
        <v>5060</v>
      </c>
      <c r="E77" s="93">
        <v>0.27500000000000002</v>
      </c>
      <c r="F77" s="93">
        <v>0.26900000000000002</v>
      </c>
      <c r="G77" s="93">
        <v>0.26500000000000001</v>
      </c>
      <c r="H77" s="93">
        <v>0.24099999999999999</v>
      </c>
      <c r="I77" s="93">
        <v>0.23699999999999999</v>
      </c>
      <c r="J77" s="93">
        <v>0.23300000000000001</v>
      </c>
    </row>
    <row r="78" spans="2:10" x14ac:dyDescent="0.2">
      <c r="B78" s="23">
        <v>26</v>
      </c>
      <c r="C78" s="28">
        <f t="shared" si="1"/>
        <v>5637</v>
      </c>
      <c r="D78" s="92">
        <v>5637</v>
      </c>
      <c r="E78" s="93">
        <v>0.28499999999999998</v>
      </c>
      <c r="F78" s="93">
        <v>0.27900000000000003</v>
      </c>
      <c r="G78" s="93">
        <v>0.27500000000000002</v>
      </c>
      <c r="H78" s="93">
        <v>0.251</v>
      </c>
      <c r="I78" s="93">
        <v>0.247</v>
      </c>
      <c r="J78" s="93">
        <v>0.24299999999999999</v>
      </c>
    </row>
    <row r="79" spans="2:10" x14ac:dyDescent="0.2">
      <c r="B79" s="23">
        <v>27</v>
      </c>
      <c r="C79" s="28">
        <f t="shared" si="1"/>
        <v>6361</v>
      </c>
      <c r="D79" s="92">
        <v>6361</v>
      </c>
      <c r="E79" s="93">
        <v>0.29499999999999998</v>
      </c>
      <c r="F79" s="93">
        <v>0.28899999999999998</v>
      </c>
      <c r="G79" s="93">
        <v>0.28499999999999998</v>
      </c>
      <c r="H79" s="93">
        <v>0.26100000000000001</v>
      </c>
      <c r="I79" s="93">
        <v>0.25700000000000001</v>
      </c>
      <c r="J79" s="93">
        <v>0.253</v>
      </c>
    </row>
    <row r="80" spans="2:10" x14ac:dyDescent="0.2">
      <c r="B80" s="23">
        <v>28</v>
      </c>
      <c r="C80" s="28">
        <f t="shared" si="1"/>
        <v>7301</v>
      </c>
      <c r="D80" s="92">
        <v>7301</v>
      </c>
      <c r="E80" s="93">
        <v>0.30499999999999999</v>
      </c>
      <c r="F80" s="93">
        <v>0.30399999999999999</v>
      </c>
      <c r="G80" s="93">
        <v>0.29899999999999999</v>
      </c>
      <c r="H80" s="93">
        <v>0.27700000000000002</v>
      </c>
      <c r="I80" s="93">
        <v>0.27500000000000002</v>
      </c>
      <c r="J80" s="93">
        <v>0.27300000000000002</v>
      </c>
    </row>
    <row r="81" spans="2:10" x14ac:dyDescent="0.2">
      <c r="B81" s="23">
        <v>29</v>
      </c>
      <c r="C81" s="28">
        <f t="shared" si="1"/>
        <v>8415</v>
      </c>
      <c r="D81" s="92">
        <v>8415</v>
      </c>
      <c r="E81" s="93">
        <v>0.315</v>
      </c>
      <c r="F81" s="93">
        <v>0.314</v>
      </c>
      <c r="G81" s="93">
        <v>0.312</v>
      </c>
      <c r="H81" s="93">
        <v>0.29699999999999999</v>
      </c>
      <c r="I81" s="93">
        <v>0.28499999999999998</v>
      </c>
      <c r="J81" s="93">
        <v>0.28299999999999997</v>
      </c>
    </row>
    <row r="82" spans="2:10" x14ac:dyDescent="0.2">
      <c r="B82" s="23">
        <v>30</v>
      </c>
      <c r="C82" s="28">
        <f t="shared" si="1"/>
        <v>9308</v>
      </c>
      <c r="D82" s="92">
        <v>9308</v>
      </c>
      <c r="E82" s="93">
        <v>0.33</v>
      </c>
      <c r="F82" s="93">
        <v>0.32900000000000001</v>
      </c>
      <c r="G82" s="93">
        <v>0.32700000000000001</v>
      </c>
      <c r="H82" s="93">
        <v>0.315</v>
      </c>
      <c r="I82" s="93">
        <v>0.3</v>
      </c>
      <c r="J82" s="93">
        <v>0.29799999999999999</v>
      </c>
    </row>
    <row r="83" spans="2:10" x14ac:dyDescent="0.2">
      <c r="B83" s="23">
        <v>31</v>
      </c>
      <c r="C83" s="28">
        <f t="shared" si="1"/>
        <v>10416</v>
      </c>
      <c r="D83" s="92">
        <v>10416</v>
      </c>
      <c r="E83" s="93">
        <v>0.34</v>
      </c>
      <c r="F83" s="93">
        <v>0.33900000000000002</v>
      </c>
      <c r="G83" s="93">
        <v>0.33700000000000002</v>
      </c>
      <c r="H83" s="93">
        <v>0.32500000000000001</v>
      </c>
      <c r="I83" s="93">
        <v>0.32300000000000001</v>
      </c>
      <c r="J83" s="93">
        <v>0.308</v>
      </c>
    </row>
    <row r="84" spans="2:10" x14ac:dyDescent="0.2">
      <c r="B84" s="23">
        <v>32</v>
      </c>
      <c r="C84" s="28">
        <f t="shared" si="1"/>
        <v>13971</v>
      </c>
      <c r="D84" s="92">
        <v>13971</v>
      </c>
      <c r="E84" s="93">
        <v>0.35299999999999998</v>
      </c>
      <c r="F84" s="93">
        <v>0.35299999999999998</v>
      </c>
      <c r="G84" s="93">
        <v>0.34699999999999998</v>
      </c>
      <c r="H84" s="93">
        <v>0.33500000000000002</v>
      </c>
      <c r="I84" s="93">
        <v>0.33300000000000002</v>
      </c>
      <c r="J84" s="93">
        <v>0.32100000000000001</v>
      </c>
    </row>
    <row r="85" spans="2:10" x14ac:dyDescent="0.2">
      <c r="B85" s="23">
        <v>33</v>
      </c>
      <c r="C85" s="28">
        <f t="shared" si="1"/>
        <v>20057</v>
      </c>
      <c r="D85" s="92">
        <v>20057</v>
      </c>
      <c r="E85" s="93">
        <v>0.373</v>
      </c>
      <c r="F85" s="93">
        <v>0.373</v>
      </c>
      <c r="G85" s="93">
        <v>0.371</v>
      </c>
      <c r="H85" s="93">
        <v>0.36</v>
      </c>
      <c r="I85" s="93">
        <v>0.35799999999999998</v>
      </c>
      <c r="J85" s="93">
        <v>0.34599999999999997</v>
      </c>
    </row>
    <row r="86" spans="2:10" x14ac:dyDescent="0.2">
      <c r="B86" s="23">
        <v>34</v>
      </c>
      <c r="C86" s="28">
        <f t="shared" si="1"/>
        <v>22680</v>
      </c>
      <c r="D86" s="92">
        <v>22680</v>
      </c>
      <c r="E86" s="93">
        <v>0.38300000000000001</v>
      </c>
      <c r="F86" s="93">
        <v>0.38300000000000001</v>
      </c>
      <c r="G86" s="93">
        <v>0.38100000000000001</v>
      </c>
      <c r="H86" s="93">
        <v>0.374</v>
      </c>
      <c r="I86" s="93">
        <v>0.36799999999999999</v>
      </c>
      <c r="J86" s="93">
        <v>0.35599999999999998</v>
      </c>
    </row>
    <row r="87" spans="2:10" x14ac:dyDescent="0.2">
      <c r="B87" s="23">
        <v>35</v>
      </c>
      <c r="C87" s="28">
        <f t="shared" si="1"/>
        <v>25200</v>
      </c>
      <c r="D87" s="92">
        <v>25200</v>
      </c>
      <c r="E87" s="93">
        <v>0.39300000000000002</v>
      </c>
      <c r="F87" s="93">
        <v>0.39300000000000002</v>
      </c>
      <c r="G87" s="93">
        <v>0.39100000000000001</v>
      </c>
      <c r="H87" s="93">
        <v>0.38400000000000001</v>
      </c>
      <c r="I87" s="93">
        <v>0.38200000000000001</v>
      </c>
      <c r="J87" s="93">
        <v>0.36599999999999999</v>
      </c>
    </row>
    <row r="88" spans="2:10" x14ac:dyDescent="0.2">
      <c r="B88" s="23">
        <v>36</v>
      </c>
      <c r="C88" s="28">
        <f t="shared" si="1"/>
        <v>28224</v>
      </c>
      <c r="D88" s="92">
        <v>28224</v>
      </c>
      <c r="E88" s="93">
        <v>0.40300000000000002</v>
      </c>
      <c r="F88" s="93">
        <v>0.40300000000000002</v>
      </c>
      <c r="G88" s="93">
        <v>0.40100000000000002</v>
      </c>
      <c r="H88" s="93">
        <v>0.39400000000000002</v>
      </c>
      <c r="I88" s="93">
        <v>0.39200000000000002</v>
      </c>
      <c r="J88" s="93">
        <v>0.38</v>
      </c>
    </row>
    <row r="89" spans="2:10" x14ac:dyDescent="0.2">
      <c r="B89" s="23">
        <v>37</v>
      </c>
      <c r="C89" s="28">
        <f t="shared" si="1"/>
        <v>28224</v>
      </c>
      <c r="D89" s="92">
        <v>28224</v>
      </c>
      <c r="E89" s="93">
        <v>0.41299999999999998</v>
      </c>
      <c r="F89" s="93">
        <v>0.41299999999999998</v>
      </c>
      <c r="G89" s="93">
        <v>0.41099999999999998</v>
      </c>
      <c r="H89" s="93">
        <v>0.40400000000000003</v>
      </c>
      <c r="I89" s="93">
        <v>0.40200000000000002</v>
      </c>
      <c r="J89" s="93">
        <v>0.39</v>
      </c>
    </row>
    <row r="90" spans="2:10" x14ac:dyDescent="0.2">
      <c r="B90" s="23"/>
      <c r="C90" s="46"/>
      <c r="D90" s="47"/>
      <c r="F90" s="48"/>
      <c r="G90" s="48"/>
      <c r="H90" s="48"/>
      <c r="I90" s="48"/>
      <c r="J90" s="48"/>
    </row>
    <row r="91" spans="2:10" x14ac:dyDescent="0.2">
      <c r="B91" s="23"/>
      <c r="C91" s="31"/>
      <c r="D91" s="49"/>
      <c r="E91" s="87"/>
      <c r="F91" s="50"/>
      <c r="G91" s="50"/>
      <c r="H91" s="50"/>
      <c r="I91" s="50"/>
      <c r="J91" s="50"/>
    </row>
    <row r="92" spans="2:10" x14ac:dyDescent="0.2">
      <c r="B92" s="23"/>
      <c r="C92" s="159" t="s">
        <v>22</v>
      </c>
      <c r="D92" s="160"/>
      <c r="E92" s="160"/>
      <c r="F92" s="160"/>
      <c r="G92" s="160"/>
      <c r="H92" s="160"/>
      <c r="I92" s="160"/>
      <c r="J92" s="160"/>
    </row>
    <row r="93" spans="2:10" x14ac:dyDescent="0.2">
      <c r="B93" s="23"/>
      <c r="C93" s="51"/>
      <c r="D93" s="35"/>
      <c r="E93" s="84"/>
      <c r="F93" s="34"/>
      <c r="G93" s="34"/>
      <c r="H93" s="34"/>
      <c r="I93" s="34"/>
      <c r="J93" s="34"/>
    </row>
    <row r="94" spans="2:10" x14ac:dyDescent="0.2">
      <c r="B94" s="23"/>
      <c r="C94" s="36"/>
      <c r="D94" s="35"/>
      <c r="E94" s="84"/>
      <c r="F94" s="34"/>
      <c r="G94" s="34"/>
      <c r="H94" s="34"/>
      <c r="I94" s="34"/>
      <c r="J94" s="34"/>
    </row>
    <row r="95" spans="2:10" x14ac:dyDescent="0.2">
      <c r="B95" s="23"/>
      <c r="C95" s="38" t="s">
        <v>25</v>
      </c>
      <c r="D95" s="39"/>
      <c r="E95" s="84"/>
      <c r="F95" s="39"/>
      <c r="G95" s="39"/>
      <c r="H95" s="39"/>
      <c r="I95" s="39"/>
      <c r="J95" s="39"/>
    </row>
    <row r="96" spans="2:10" x14ac:dyDescent="0.2">
      <c r="B96" s="23"/>
      <c r="C96" s="95" t="s">
        <v>26</v>
      </c>
      <c r="D96" s="96"/>
      <c r="E96" s="84"/>
      <c r="F96" s="39"/>
      <c r="G96" s="39"/>
      <c r="H96" s="39"/>
      <c r="I96" s="39"/>
      <c r="J96" s="39"/>
    </row>
    <row r="97" spans="2:14" x14ac:dyDescent="0.2">
      <c r="B97" s="23"/>
      <c r="C97" s="94" t="s">
        <v>35</v>
      </c>
      <c r="D97" s="101"/>
      <c r="E97" s="102"/>
      <c r="F97" s="34"/>
      <c r="G97" s="34"/>
      <c r="H97" s="34"/>
      <c r="I97" s="34"/>
      <c r="J97" s="40"/>
    </row>
    <row r="98" spans="2:14" x14ac:dyDescent="0.2">
      <c r="B98" s="23"/>
      <c r="C98" s="34"/>
      <c r="D98" s="34"/>
      <c r="E98" s="84">
        <v>1</v>
      </c>
      <c r="F98" s="34">
        <v>2</v>
      </c>
      <c r="G98" s="34">
        <v>3</v>
      </c>
      <c r="H98" s="34">
        <v>4</v>
      </c>
      <c r="I98" s="34">
        <v>5</v>
      </c>
      <c r="J98" s="34">
        <v>6</v>
      </c>
    </row>
    <row r="99" spans="2:14" x14ac:dyDescent="0.2">
      <c r="B99" s="23"/>
      <c r="C99" s="149" t="s">
        <v>19</v>
      </c>
      <c r="D99" s="150"/>
      <c r="E99" s="85" t="s">
        <v>3</v>
      </c>
      <c r="F99" s="41"/>
      <c r="G99" s="41"/>
      <c r="H99" s="41"/>
      <c r="I99" s="41"/>
      <c r="J99" s="42"/>
    </row>
    <row r="100" spans="2:14" x14ac:dyDescent="0.2">
      <c r="B100" s="23"/>
      <c r="C100" s="151"/>
      <c r="D100" s="152" t="s">
        <v>1</v>
      </c>
      <c r="E100" s="88">
        <v>0</v>
      </c>
      <c r="F100" s="53">
        <v>1</v>
      </c>
      <c r="G100" s="52">
        <v>2</v>
      </c>
      <c r="H100" s="53">
        <v>3</v>
      </c>
      <c r="I100" s="52">
        <v>4</v>
      </c>
      <c r="J100" s="54" t="s">
        <v>17</v>
      </c>
    </row>
    <row r="101" spans="2:14" x14ac:dyDescent="0.2">
      <c r="B101" s="23">
        <v>1</v>
      </c>
      <c r="C101" s="28">
        <f>IF($C$2&gt;D101,"",D101-$C$2)</f>
        <v>632</v>
      </c>
      <c r="D101" s="91">
        <v>632</v>
      </c>
      <c r="E101" s="93">
        <v>0</v>
      </c>
      <c r="F101" s="93">
        <v>0</v>
      </c>
      <c r="G101" s="93">
        <v>0</v>
      </c>
      <c r="H101" s="93">
        <v>0</v>
      </c>
      <c r="I101" s="93">
        <v>0</v>
      </c>
      <c r="J101" s="93">
        <v>0</v>
      </c>
    </row>
    <row r="102" spans="2:14" x14ac:dyDescent="0.2">
      <c r="B102" s="23">
        <v>2</v>
      </c>
      <c r="C102" s="28">
        <f t="shared" ref="C102:C136" si="2">IF($C$2&gt;D102,"",D102-$C$2)</f>
        <v>645</v>
      </c>
      <c r="D102" s="91">
        <v>645</v>
      </c>
      <c r="E102" s="93">
        <v>0.03</v>
      </c>
      <c r="F102" s="93">
        <v>0.01</v>
      </c>
      <c r="G102" s="93">
        <v>0</v>
      </c>
      <c r="H102" s="93">
        <v>0</v>
      </c>
      <c r="I102" s="93">
        <v>0</v>
      </c>
      <c r="J102" s="93">
        <v>0</v>
      </c>
      <c r="K102" t="s">
        <v>20</v>
      </c>
      <c r="L102">
        <f>IF(SUM(C101:C136)=0,36,LOOKUP(MIN(C101:C136),C101:C136,B101:B136))</f>
        <v>1</v>
      </c>
    </row>
    <row r="103" spans="2:14" x14ac:dyDescent="0.2">
      <c r="B103" s="23">
        <v>3</v>
      </c>
      <c r="C103" s="28">
        <f t="shared" si="2"/>
        <v>683</v>
      </c>
      <c r="D103" s="91">
        <v>683</v>
      </c>
      <c r="E103" s="93">
        <v>5.7000000000000002E-2</v>
      </c>
      <c r="F103" s="93">
        <v>2.9000000000000001E-2</v>
      </c>
      <c r="G103" s="93">
        <v>2.1000000000000001E-2</v>
      </c>
      <c r="H103" s="93">
        <v>0</v>
      </c>
      <c r="I103" s="93">
        <v>0</v>
      </c>
      <c r="J103" s="93">
        <v>0</v>
      </c>
      <c r="K103" t="s">
        <v>21</v>
      </c>
      <c r="L103">
        <f>LOOKUP(D2,E100:J100,E98:J98)</f>
        <v>1</v>
      </c>
    </row>
    <row r="104" spans="2:14" x14ac:dyDescent="0.2">
      <c r="B104" s="23">
        <v>4</v>
      </c>
      <c r="C104" s="28">
        <f t="shared" si="2"/>
        <v>736</v>
      </c>
      <c r="D104" s="91">
        <v>736</v>
      </c>
      <c r="E104" s="93">
        <v>7.4999999999999997E-2</v>
      </c>
      <c r="F104" s="93">
        <v>4.5999999999999999E-2</v>
      </c>
      <c r="G104" s="93">
        <v>2.7E-2</v>
      </c>
      <c r="H104" s="93">
        <v>8.0000000000000002E-3</v>
      </c>
      <c r="I104" s="93">
        <v>0</v>
      </c>
      <c r="J104" s="93">
        <v>0</v>
      </c>
    </row>
    <row r="105" spans="2:14" x14ac:dyDescent="0.2">
      <c r="B105" s="23">
        <v>5</v>
      </c>
      <c r="C105" s="28">
        <f t="shared" si="2"/>
        <v>811</v>
      </c>
      <c r="D105" s="91">
        <v>811</v>
      </c>
      <c r="E105" s="93">
        <v>8.4000000000000005E-2</v>
      </c>
      <c r="F105" s="93">
        <v>5.5E-2</v>
      </c>
      <c r="G105" s="93">
        <v>3.5999999999999997E-2</v>
      </c>
      <c r="H105" s="93">
        <v>2.7E-2</v>
      </c>
      <c r="I105" s="93">
        <v>8.0000000000000002E-3</v>
      </c>
      <c r="J105" s="93">
        <v>0</v>
      </c>
      <c r="K105">
        <f>INDEX(E101:J136,L102,L103)</f>
        <v>0</v>
      </c>
    </row>
    <row r="106" spans="2:14" x14ac:dyDescent="0.2">
      <c r="B106" s="23">
        <v>6</v>
      </c>
      <c r="C106" s="28">
        <f t="shared" si="2"/>
        <v>919</v>
      </c>
      <c r="D106" s="91">
        <v>919</v>
      </c>
      <c r="E106" s="93">
        <v>0.106</v>
      </c>
      <c r="F106" s="93">
        <v>7.8E-2</v>
      </c>
      <c r="G106" s="93">
        <v>6.9000000000000006E-2</v>
      </c>
      <c r="H106" s="93">
        <v>4.1000000000000002E-2</v>
      </c>
      <c r="I106" s="93">
        <v>3.3000000000000002E-2</v>
      </c>
      <c r="J106" s="93">
        <v>1.4E-2</v>
      </c>
    </row>
    <row r="107" spans="2:14" x14ac:dyDescent="0.2">
      <c r="B107" s="23">
        <v>7</v>
      </c>
      <c r="C107" s="28">
        <f t="shared" si="2"/>
        <v>1001</v>
      </c>
      <c r="D107" s="92">
        <v>1001</v>
      </c>
      <c r="E107" s="93">
        <v>0.11899999999999999</v>
      </c>
      <c r="F107" s="93">
        <v>9.0999999999999998E-2</v>
      </c>
      <c r="G107" s="93">
        <v>8.3000000000000004E-2</v>
      </c>
      <c r="H107" s="93">
        <v>5.5E-2</v>
      </c>
      <c r="I107" s="93">
        <v>4.7E-2</v>
      </c>
      <c r="J107" s="93">
        <v>3.3000000000000002E-2</v>
      </c>
    </row>
    <row r="108" spans="2:14" x14ac:dyDescent="0.2">
      <c r="B108" s="23">
        <v>8</v>
      </c>
      <c r="C108" s="28">
        <f t="shared" si="2"/>
        <v>1061</v>
      </c>
      <c r="D108" s="92">
        <v>1061</v>
      </c>
      <c r="E108" s="93">
        <v>0.127</v>
      </c>
      <c r="F108" s="93">
        <v>0.1</v>
      </c>
      <c r="G108" s="93">
        <v>9.0999999999999998E-2</v>
      </c>
      <c r="H108" s="93">
        <v>6.4000000000000001E-2</v>
      </c>
      <c r="I108" s="93">
        <v>5.0999999999999997E-2</v>
      </c>
      <c r="J108" s="93">
        <v>4.2000000000000003E-2</v>
      </c>
    </row>
    <row r="109" spans="2:14" x14ac:dyDescent="0.2">
      <c r="B109" s="23">
        <v>9</v>
      </c>
      <c r="C109" s="28">
        <f t="shared" si="2"/>
        <v>1139</v>
      </c>
      <c r="D109" s="92">
        <v>1139</v>
      </c>
      <c r="E109" s="93">
        <v>0.13800000000000001</v>
      </c>
      <c r="F109" s="93">
        <v>0.12</v>
      </c>
      <c r="G109" s="93">
        <v>0.111</v>
      </c>
      <c r="H109" s="93">
        <v>8.4000000000000005E-2</v>
      </c>
      <c r="I109" s="93">
        <v>7.4999999999999997E-2</v>
      </c>
      <c r="J109" s="93">
        <v>5.7000000000000002E-2</v>
      </c>
      <c r="M109" s="94"/>
      <c r="N109" s="94"/>
    </row>
    <row r="110" spans="2:14" x14ac:dyDescent="0.2">
      <c r="B110" s="23">
        <v>10</v>
      </c>
      <c r="C110" s="28">
        <f t="shared" si="2"/>
        <v>1221</v>
      </c>
      <c r="D110" s="92">
        <v>1221</v>
      </c>
      <c r="E110" s="93">
        <v>0.14799999999999999</v>
      </c>
      <c r="F110" s="93">
        <v>0.13100000000000001</v>
      </c>
      <c r="G110" s="93">
        <v>0.121</v>
      </c>
      <c r="H110" s="93">
        <v>9.4E-2</v>
      </c>
      <c r="I110" s="93">
        <v>8.5000000000000006E-2</v>
      </c>
      <c r="J110" s="93">
        <v>6.7000000000000004E-2</v>
      </c>
    </row>
    <row r="111" spans="2:14" x14ac:dyDescent="0.2">
      <c r="B111" s="23">
        <v>11</v>
      </c>
      <c r="C111" s="28">
        <f t="shared" si="2"/>
        <v>1317</v>
      </c>
      <c r="D111" s="92">
        <v>1317</v>
      </c>
      <c r="E111" s="93">
        <v>0.159</v>
      </c>
      <c r="F111" s="93">
        <v>0.151</v>
      </c>
      <c r="G111" s="93">
        <v>0.13300000000000001</v>
      </c>
      <c r="H111" s="93">
        <v>0.113</v>
      </c>
      <c r="I111" s="93">
        <v>9.5000000000000001E-2</v>
      </c>
      <c r="J111" s="93">
        <v>8.5999999999999993E-2</v>
      </c>
    </row>
    <row r="112" spans="2:14" x14ac:dyDescent="0.2">
      <c r="B112" s="23">
        <v>12</v>
      </c>
      <c r="C112" s="28">
        <f t="shared" si="2"/>
        <v>1419</v>
      </c>
      <c r="D112" s="92">
        <v>1419</v>
      </c>
      <c r="E112" s="93">
        <v>0.16900000000000001</v>
      </c>
      <c r="F112" s="93">
        <v>0.161</v>
      </c>
      <c r="G112" s="93">
        <v>0.14299999999999999</v>
      </c>
      <c r="H112" s="93">
        <v>0.125</v>
      </c>
      <c r="I112" s="93">
        <v>0.105</v>
      </c>
      <c r="J112" s="93">
        <v>9.7000000000000003E-2</v>
      </c>
    </row>
    <row r="113" spans="2:10" x14ac:dyDescent="0.2">
      <c r="B113" s="23">
        <v>13</v>
      </c>
      <c r="C113" s="28">
        <f t="shared" si="2"/>
        <v>1557</v>
      </c>
      <c r="D113" s="92">
        <v>1557</v>
      </c>
      <c r="E113" s="93">
        <v>0.18</v>
      </c>
      <c r="F113" s="93">
        <v>0.17199999999999999</v>
      </c>
      <c r="G113" s="93">
        <v>0.153</v>
      </c>
      <c r="H113" s="93">
        <v>0.13500000000000001</v>
      </c>
      <c r="I113" s="93">
        <v>0.11700000000000001</v>
      </c>
      <c r="J113" s="93">
        <v>0.107</v>
      </c>
    </row>
    <row r="114" spans="2:10" x14ac:dyDescent="0.2">
      <c r="B114" s="23">
        <v>14</v>
      </c>
      <c r="C114" s="28">
        <f t="shared" si="2"/>
        <v>1705</v>
      </c>
      <c r="D114" s="92">
        <v>1705</v>
      </c>
      <c r="E114" s="93">
        <v>0.19500000000000001</v>
      </c>
      <c r="F114" s="93">
        <v>0.187</v>
      </c>
      <c r="G114" s="93">
        <v>0.16900000000000001</v>
      </c>
      <c r="H114" s="93">
        <v>0.15</v>
      </c>
      <c r="I114" s="93">
        <v>0.14099999999999999</v>
      </c>
      <c r="J114" s="93">
        <v>0.123</v>
      </c>
    </row>
    <row r="115" spans="2:10" x14ac:dyDescent="0.2">
      <c r="B115" s="23">
        <v>15</v>
      </c>
      <c r="C115" s="28">
        <f t="shared" si="2"/>
        <v>1864</v>
      </c>
      <c r="D115" s="92">
        <v>1864</v>
      </c>
      <c r="E115" s="93">
        <v>0.20899999999999999</v>
      </c>
      <c r="F115" s="93">
        <v>0.20300000000000001</v>
      </c>
      <c r="G115" s="93">
        <v>0.185</v>
      </c>
      <c r="H115" s="93">
        <v>0.16800000000000001</v>
      </c>
      <c r="I115" s="93">
        <v>0.16</v>
      </c>
      <c r="J115" s="93">
        <v>0.14199999999999999</v>
      </c>
    </row>
    <row r="116" spans="2:10" x14ac:dyDescent="0.2">
      <c r="B116" s="23">
        <v>16</v>
      </c>
      <c r="C116" s="28">
        <f t="shared" si="2"/>
        <v>1971</v>
      </c>
      <c r="D116" s="92">
        <v>1971</v>
      </c>
      <c r="E116" s="93">
        <v>0.219</v>
      </c>
      <c r="F116" s="93">
        <v>0.214</v>
      </c>
      <c r="G116" s="93">
        <v>0.19500000000000001</v>
      </c>
      <c r="H116" s="93">
        <v>0.17699999999999999</v>
      </c>
      <c r="I116" s="93">
        <v>0.16900000000000001</v>
      </c>
      <c r="J116" s="93">
        <v>0.152</v>
      </c>
    </row>
    <row r="117" spans="2:10" x14ac:dyDescent="0.2">
      <c r="B117" s="23">
        <v>17</v>
      </c>
      <c r="C117" s="28">
        <f t="shared" si="2"/>
        <v>2083</v>
      </c>
      <c r="D117" s="92">
        <v>2083</v>
      </c>
      <c r="E117" s="93">
        <v>0.22900000000000001</v>
      </c>
      <c r="F117" s="93">
        <v>0.224</v>
      </c>
      <c r="G117" s="93">
        <v>0.20599999999999999</v>
      </c>
      <c r="H117" s="93">
        <v>0.187</v>
      </c>
      <c r="I117" s="93">
        <v>0.17899999999999999</v>
      </c>
      <c r="J117" s="93">
        <v>0.17100000000000001</v>
      </c>
    </row>
    <row r="118" spans="2:10" x14ac:dyDescent="0.2">
      <c r="B118" s="23">
        <v>18</v>
      </c>
      <c r="C118" s="28">
        <f t="shared" si="2"/>
        <v>2211</v>
      </c>
      <c r="D118" s="92">
        <v>2211</v>
      </c>
      <c r="E118" s="93">
        <v>0.23899999999999999</v>
      </c>
      <c r="F118" s="93">
        <v>0.23400000000000001</v>
      </c>
      <c r="G118" s="93">
        <v>0.217</v>
      </c>
      <c r="H118" s="93">
        <v>0.19900000000000001</v>
      </c>
      <c r="I118" s="93">
        <v>0.189</v>
      </c>
      <c r="J118" s="93">
        <v>0.182</v>
      </c>
    </row>
    <row r="119" spans="2:10" x14ac:dyDescent="0.2">
      <c r="B119" s="23">
        <v>19</v>
      </c>
      <c r="C119" s="28">
        <f t="shared" si="2"/>
        <v>2359</v>
      </c>
      <c r="D119" s="92">
        <v>2359</v>
      </c>
      <c r="E119" s="93">
        <v>0.249</v>
      </c>
      <c r="F119" s="93">
        <v>0.245</v>
      </c>
      <c r="G119" s="93">
        <v>0.23699999999999999</v>
      </c>
      <c r="H119" s="93">
        <v>0.20899999999999999</v>
      </c>
      <c r="I119" s="93">
        <v>0.20100000000000001</v>
      </c>
      <c r="J119" s="93">
        <v>0.192</v>
      </c>
    </row>
    <row r="120" spans="2:10" x14ac:dyDescent="0.2">
      <c r="B120" s="23">
        <v>20</v>
      </c>
      <c r="C120" s="28">
        <f t="shared" si="2"/>
        <v>2527</v>
      </c>
      <c r="D120" s="92">
        <v>2527</v>
      </c>
      <c r="E120" s="93">
        <v>0.26</v>
      </c>
      <c r="F120" s="93">
        <v>0.255</v>
      </c>
      <c r="G120" s="93">
        <v>0.247</v>
      </c>
      <c r="H120" s="93">
        <v>0.22</v>
      </c>
      <c r="I120" s="93">
        <v>0.21199999999999999</v>
      </c>
      <c r="J120" s="93">
        <v>0.20399999999999999</v>
      </c>
    </row>
    <row r="121" spans="2:10" x14ac:dyDescent="0.2">
      <c r="B121" s="23">
        <v>21</v>
      </c>
      <c r="C121" s="28">
        <f t="shared" si="2"/>
        <v>2758</v>
      </c>
      <c r="D121" s="92">
        <v>2758</v>
      </c>
      <c r="E121" s="93">
        <v>0.27</v>
      </c>
      <c r="F121" s="93">
        <v>0.26500000000000001</v>
      </c>
      <c r="G121" s="93">
        <v>0.25700000000000001</v>
      </c>
      <c r="H121" s="93">
        <v>0.23</v>
      </c>
      <c r="I121" s="93">
        <v>0.222</v>
      </c>
      <c r="J121" s="93">
        <v>0.214</v>
      </c>
    </row>
    <row r="122" spans="2:10" x14ac:dyDescent="0.2">
      <c r="B122" s="23">
        <v>22</v>
      </c>
      <c r="C122" s="28">
        <f t="shared" si="2"/>
        <v>3094</v>
      </c>
      <c r="D122" s="92">
        <v>3094</v>
      </c>
      <c r="E122" s="93">
        <v>0.28299999999999997</v>
      </c>
      <c r="F122" s="93">
        <v>0.27800000000000002</v>
      </c>
      <c r="G122" s="93">
        <v>0.27</v>
      </c>
      <c r="H122" s="93">
        <v>0.24199999999999999</v>
      </c>
      <c r="I122" s="93">
        <v>0.23400000000000001</v>
      </c>
      <c r="J122" s="93">
        <v>0.22600000000000001</v>
      </c>
    </row>
    <row r="123" spans="2:10" x14ac:dyDescent="0.2">
      <c r="B123" s="23">
        <v>23</v>
      </c>
      <c r="C123" s="28">
        <f t="shared" si="2"/>
        <v>3523</v>
      </c>
      <c r="D123" s="92">
        <v>3523</v>
      </c>
      <c r="E123" s="93">
        <v>0.29499999999999998</v>
      </c>
      <c r="F123" s="93">
        <v>0.29399999999999998</v>
      </c>
      <c r="G123" s="93">
        <v>0.28999999999999998</v>
      </c>
      <c r="H123" s="93">
        <v>0.26600000000000001</v>
      </c>
      <c r="I123" s="93">
        <v>0.26200000000000001</v>
      </c>
      <c r="J123" s="93">
        <v>0.25800000000000001</v>
      </c>
    </row>
    <row r="124" spans="2:10" x14ac:dyDescent="0.2">
      <c r="B124" s="23">
        <v>24</v>
      </c>
      <c r="C124" s="28">
        <f t="shared" si="2"/>
        <v>4105</v>
      </c>
      <c r="D124" s="92">
        <v>4105</v>
      </c>
      <c r="E124" s="93">
        <v>0.307</v>
      </c>
      <c r="F124" s="93">
        <v>0.307</v>
      </c>
      <c r="G124" s="93">
        <v>0.3</v>
      </c>
      <c r="H124" s="93">
        <v>0.28599999999999998</v>
      </c>
      <c r="I124" s="93">
        <v>0.27200000000000002</v>
      </c>
      <c r="J124" s="93">
        <v>0.26800000000000002</v>
      </c>
    </row>
    <row r="125" spans="2:10" x14ac:dyDescent="0.2">
      <c r="B125" s="23">
        <v>25</v>
      </c>
      <c r="C125" s="28">
        <f t="shared" si="2"/>
        <v>4636</v>
      </c>
      <c r="D125" s="92">
        <v>4636</v>
      </c>
      <c r="E125" s="93">
        <v>0.32500000000000001</v>
      </c>
      <c r="F125" s="93">
        <v>0.32200000000000001</v>
      </c>
      <c r="G125" s="93">
        <v>0.318</v>
      </c>
      <c r="H125" s="93">
        <v>0.30099999999999999</v>
      </c>
      <c r="I125" s="93">
        <v>0.28699999999999998</v>
      </c>
      <c r="J125" s="93">
        <v>0.28299999999999997</v>
      </c>
    </row>
    <row r="126" spans="2:10" x14ac:dyDescent="0.2">
      <c r="B126" s="23">
        <v>26</v>
      </c>
      <c r="C126" s="28">
        <f t="shared" si="2"/>
        <v>5178</v>
      </c>
      <c r="D126" s="92">
        <v>5178</v>
      </c>
      <c r="E126" s="93">
        <v>0.33500000000000002</v>
      </c>
      <c r="F126" s="93">
        <v>0.33200000000000002</v>
      </c>
      <c r="G126" s="93">
        <v>0.32800000000000001</v>
      </c>
      <c r="H126" s="93">
        <v>0.314</v>
      </c>
      <c r="I126" s="93">
        <v>0.307</v>
      </c>
      <c r="J126" s="93">
        <v>0.29299999999999998</v>
      </c>
    </row>
    <row r="127" spans="2:10" x14ac:dyDescent="0.2">
      <c r="B127" s="23">
        <v>27</v>
      </c>
      <c r="C127" s="28">
        <f t="shared" si="2"/>
        <v>5862</v>
      </c>
      <c r="D127" s="92">
        <v>5862</v>
      </c>
      <c r="E127" s="93">
        <v>0.34499999999999997</v>
      </c>
      <c r="F127" s="93">
        <v>0.34200000000000003</v>
      </c>
      <c r="G127" s="93">
        <v>0.33800000000000002</v>
      </c>
      <c r="H127" s="93">
        <v>0.32400000000000001</v>
      </c>
      <c r="I127" s="93">
        <v>0.32</v>
      </c>
      <c r="J127" s="93">
        <v>0.30299999999999999</v>
      </c>
    </row>
    <row r="128" spans="2:10" x14ac:dyDescent="0.2">
      <c r="B128" s="23">
        <v>28</v>
      </c>
      <c r="C128" s="28">
        <f t="shared" si="2"/>
        <v>6706</v>
      </c>
      <c r="D128" s="92">
        <v>6706</v>
      </c>
      <c r="E128" s="93">
        <v>0.36499999999999999</v>
      </c>
      <c r="F128" s="93">
        <v>0.36299999999999999</v>
      </c>
      <c r="G128" s="93">
        <v>0.35699999999999998</v>
      </c>
      <c r="H128" s="93">
        <v>0.35</v>
      </c>
      <c r="I128" s="93">
        <v>0.34799999999999998</v>
      </c>
      <c r="J128" s="93">
        <v>0.34599999999999997</v>
      </c>
    </row>
    <row r="129" spans="2:10" x14ac:dyDescent="0.2">
      <c r="B129" s="23">
        <v>29</v>
      </c>
      <c r="C129" s="28">
        <f t="shared" si="2"/>
        <v>7915</v>
      </c>
      <c r="D129" s="92">
        <v>7915</v>
      </c>
      <c r="E129" s="93">
        <v>0.375</v>
      </c>
      <c r="F129" s="93">
        <v>0.373</v>
      </c>
      <c r="G129" s="93">
        <v>0.371</v>
      </c>
      <c r="H129" s="93">
        <v>0.36</v>
      </c>
      <c r="I129" s="93">
        <v>0.35799999999999998</v>
      </c>
      <c r="J129" s="93">
        <v>0.35599999999999998</v>
      </c>
    </row>
    <row r="130" spans="2:10" x14ac:dyDescent="0.2">
      <c r="B130" s="23">
        <v>30</v>
      </c>
      <c r="C130" s="28">
        <f t="shared" si="2"/>
        <v>9531</v>
      </c>
      <c r="D130" s="92">
        <v>9531</v>
      </c>
      <c r="E130" s="93">
        <v>0.39500000000000002</v>
      </c>
      <c r="F130" s="93">
        <v>0.39300000000000002</v>
      </c>
      <c r="G130" s="93">
        <v>0.39100000000000001</v>
      </c>
      <c r="H130" s="93">
        <v>0.38</v>
      </c>
      <c r="I130" s="93">
        <v>0.378</v>
      </c>
      <c r="J130" s="93">
        <v>0.376</v>
      </c>
    </row>
    <row r="131" spans="2:10" x14ac:dyDescent="0.2">
      <c r="B131" s="23">
        <v>31</v>
      </c>
      <c r="C131" s="28">
        <f t="shared" si="2"/>
        <v>11248</v>
      </c>
      <c r="D131" s="92">
        <v>11248</v>
      </c>
      <c r="E131" s="93">
        <v>0.40500000000000003</v>
      </c>
      <c r="F131" s="93">
        <v>0.40300000000000002</v>
      </c>
      <c r="G131" s="93">
        <v>0.40100000000000002</v>
      </c>
      <c r="H131" s="93">
        <v>0.39400000000000002</v>
      </c>
      <c r="I131" s="93">
        <v>0.38800000000000001</v>
      </c>
      <c r="J131" s="93">
        <v>0.38600000000000001</v>
      </c>
    </row>
    <row r="132" spans="2:10" x14ac:dyDescent="0.2">
      <c r="B132" s="23">
        <v>32</v>
      </c>
      <c r="C132" s="28">
        <f t="shared" si="2"/>
        <v>18797</v>
      </c>
      <c r="D132" s="92">
        <v>18797</v>
      </c>
      <c r="E132" s="93">
        <v>0.41499999999999998</v>
      </c>
      <c r="F132" s="93">
        <v>0.41299999999999998</v>
      </c>
      <c r="G132" s="93">
        <v>0.41099999999999998</v>
      </c>
      <c r="H132" s="93">
        <v>0.40400000000000003</v>
      </c>
      <c r="I132" s="93">
        <v>0.40200000000000002</v>
      </c>
      <c r="J132" s="93">
        <v>0.39600000000000002</v>
      </c>
    </row>
    <row r="133" spans="2:10" x14ac:dyDescent="0.2">
      <c r="B133" s="23">
        <v>33</v>
      </c>
      <c r="C133" s="28">
        <f t="shared" si="2"/>
        <v>20160</v>
      </c>
      <c r="D133" s="92">
        <v>20160</v>
      </c>
      <c r="E133" s="93">
        <v>0.42499999999999999</v>
      </c>
      <c r="F133" s="93">
        <v>0.42299999999999999</v>
      </c>
      <c r="G133" s="93">
        <v>0.42099999999999999</v>
      </c>
      <c r="H133" s="93">
        <v>0.41399999999999998</v>
      </c>
      <c r="I133" s="93">
        <v>0.41199999999999998</v>
      </c>
      <c r="J133" s="93">
        <v>0.40600000000000003</v>
      </c>
    </row>
    <row r="134" spans="2:10" x14ac:dyDescent="0.2">
      <c r="B134" s="23">
        <v>34</v>
      </c>
      <c r="C134" s="28">
        <f t="shared" si="2"/>
        <v>22680</v>
      </c>
      <c r="D134" s="92">
        <v>22680</v>
      </c>
      <c r="E134" s="93">
        <v>0.433</v>
      </c>
      <c r="F134" s="93">
        <v>0.433</v>
      </c>
      <c r="G134" s="93">
        <v>0.43099999999999999</v>
      </c>
      <c r="H134" s="93">
        <v>0.42399999999999999</v>
      </c>
      <c r="I134" s="93">
        <v>0.42199999999999999</v>
      </c>
      <c r="J134" s="93">
        <v>0.41799999999999998</v>
      </c>
    </row>
    <row r="135" spans="2:10" x14ac:dyDescent="0.2">
      <c r="B135" s="23">
        <v>35</v>
      </c>
      <c r="C135" s="28">
        <f t="shared" si="2"/>
        <v>25200</v>
      </c>
      <c r="D135" s="92">
        <v>25200</v>
      </c>
      <c r="E135" s="93">
        <v>0.443</v>
      </c>
      <c r="F135" s="93">
        <v>0.443</v>
      </c>
      <c r="G135" s="93">
        <v>0.441</v>
      </c>
      <c r="H135" s="93">
        <v>0.434</v>
      </c>
      <c r="I135" s="93">
        <v>0.432</v>
      </c>
      <c r="J135" s="93">
        <v>0.43</v>
      </c>
    </row>
    <row r="136" spans="2:10" x14ac:dyDescent="0.2">
      <c r="B136" s="23">
        <v>36</v>
      </c>
      <c r="C136" s="28">
        <f t="shared" si="2"/>
        <v>25200</v>
      </c>
      <c r="D136" s="92">
        <v>25200</v>
      </c>
      <c r="E136" s="93">
        <v>0.45300000000000001</v>
      </c>
      <c r="F136" s="93">
        <v>0.45300000000000001</v>
      </c>
      <c r="G136" s="93">
        <v>0.45100000000000001</v>
      </c>
      <c r="H136" s="93">
        <v>0.44400000000000001</v>
      </c>
      <c r="I136" s="93">
        <v>0.442</v>
      </c>
      <c r="J136" s="93">
        <v>0.44</v>
      </c>
    </row>
    <row r="137" spans="2:10" x14ac:dyDescent="0.2">
      <c r="B137" s="23"/>
      <c r="C137" s="28"/>
      <c r="D137" s="29"/>
      <c r="E137" s="82"/>
      <c r="F137" s="30"/>
      <c r="G137" s="30"/>
      <c r="H137" s="30"/>
      <c r="I137" s="30"/>
      <c r="J137" s="30"/>
    </row>
    <row r="138" spans="2:10" x14ac:dyDescent="0.2">
      <c r="B138" s="23"/>
      <c r="C138" s="31"/>
      <c r="D138" s="32"/>
      <c r="E138" s="83"/>
      <c r="F138" s="33"/>
      <c r="G138" s="33"/>
      <c r="H138" s="33"/>
      <c r="I138" s="33"/>
      <c r="J138" s="33"/>
    </row>
    <row r="139" spans="2:10" x14ac:dyDescent="0.2">
      <c r="B139" s="23"/>
      <c r="C139" s="31"/>
      <c r="D139" s="32"/>
      <c r="E139" s="83"/>
      <c r="F139" s="33"/>
      <c r="G139" s="33"/>
      <c r="H139" s="33"/>
      <c r="I139" s="33"/>
      <c r="J139" s="33"/>
    </row>
    <row r="140" spans="2:10" x14ac:dyDescent="0.2">
      <c r="B140" s="23"/>
      <c r="C140" s="34"/>
      <c r="D140" s="55"/>
      <c r="E140" s="84"/>
      <c r="F140" s="34"/>
      <c r="G140" s="34"/>
      <c r="H140" s="34"/>
      <c r="I140" s="34"/>
      <c r="J140" s="34"/>
    </row>
    <row r="141" spans="2:10" x14ac:dyDescent="0.2">
      <c r="B141" s="23"/>
      <c r="C141" s="34"/>
      <c r="D141" s="55"/>
      <c r="E141" s="84"/>
      <c r="F141" s="34"/>
      <c r="G141" s="34"/>
      <c r="H141" s="34"/>
      <c r="I141" s="34"/>
      <c r="J141" s="34"/>
    </row>
    <row r="142" spans="2:10" x14ac:dyDescent="0.2">
      <c r="B142" s="23"/>
      <c r="C142" s="158" t="s">
        <v>22</v>
      </c>
      <c r="D142" s="158"/>
      <c r="E142" s="158"/>
      <c r="F142" s="158"/>
      <c r="G142" s="158"/>
      <c r="H142" s="158"/>
      <c r="I142" s="158"/>
      <c r="J142" s="158"/>
    </row>
    <row r="143" spans="2:10" x14ac:dyDescent="0.2">
      <c r="B143" s="23"/>
      <c r="C143" s="56"/>
      <c r="D143" s="35"/>
      <c r="E143" s="84"/>
      <c r="F143" s="34"/>
      <c r="G143" s="34"/>
      <c r="H143" s="34"/>
      <c r="I143" s="34"/>
      <c r="J143" s="34"/>
    </row>
    <row r="144" spans="2:10" x14ac:dyDescent="0.2">
      <c r="B144" s="23"/>
      <c r="C144" s="34"/>
      <c r="D144" s="35"/>
      <c r="E144" s="84"/>
      <c r="F144" s="34"/>
      <c r="G144" s="34"/>
      <c r="H144" s="34"/>
      <c r="I144" s="34"/>
      <c r="J144" s="34"/>
    </row>
    <row r="145" spans="2:12" x14ac:dyDescent="0.2">
      <c r="B145" s="23"/>
      <c r="C145" s="38" t="s">
        <v>27</v>
      </c>
      <c r="D145" s="39"/>
      <c r="E145" s="84"/>
      <c r="F145" s="39"/>
      <c r="G145" s="39"/>
      <c r="H145" s="39"/>
      <c r="I145" s="39"/>
      <c r="J145" s="39"/>
    </row>
    <row r="146" spans="2:12" x14ac:dyDescent="0.2">
      <c r="B146" s="23"/>
      <c r="C146" s="95" t="s">
        <v>28</v>
      </c>
      <c r="D146" s="96"/>
      <c r="E146" s="84"/>
      <c r="F146" s="39"/>
      <c r="G146" s="39"/>
      <c r="H146" s="39"/>
      <c r="I146" s="39"/>
      <c r="J146" s="39"/>
    </row>
    <row r="147" spans="2:12" x14ac:dyDescent="0.2">
      <c r="B147" s="23"/>
      <c r="C147" s="34"/>
      <c r="D147" s="35"/>
      <c r="E147" s="84"/>
      <c r="F147" s="34"/>
      <c r="G147" s="34"/>
      <c r="H147" s="34"/>
      <c r="I147" s="34"/>
      <c r="J147" s="40"/>
    </row>
    <row r="148" spans="2:12" x14ac:dyDescent="0.2">
      <c r="B148" s="23"/>
      <c r="C148" s="34"/>
      <c r="D148" s="35"/>
      <c r="E148" s="84">
        <v>1</v>
      </c>
      <c r="F148" s="34">
        <v>2</v>
      </c>
      <c r="G148" s="34">
        <v>3</v>
      </c>
      <c r="H148" s="34">
        <v>4</v>
      </c>
      <c r="I148" s="34">
        <v>5</v>
      </c>
      <c r="J148" s="34">
        <v>6</v>
      </c>
    </row>
    <row r="149" spans="2:12" ht="15" customHeight="1" x14ac:dyDescent="0.2">
      <c r="B149" s="23"/>
      <c r="C149" s="149" t="s">
        <v>19</v>
      </c>
      <c r="D149" s="150"/>
      <c r="E149" s="85" t="s">
        <v>3</v>
      </c>
      <c r="F149" s="41"/>
      <c r="G149" s="41"/>
      <c r="H149" s="41"/>
      <c r="I149" s="41"/>
      <c r="J149" s="42"/>
    </row>
    <row r="150" spans="2:12" x14ac:dyDescent="0.2">
      <c r="B150" s="23"/>
      <c r="C150" s="151"/>
      <c r="D150" s="152" t="s">
        <v>1</v>
      </c>
      <c r="E150" s="86">
        <v>0</v>
      </c>
      <c r="F150" s="43">
        <v>1</v>
      </c>
      <c r="G150" s="43">
        <v>2</v>
      </c>
      <c r="H150" s="43">
        <v>3</v>
      </c>
      <c r="I150" s="43">
        <v>4</v>
      </c>
      <c r="J150" s="44" t="s">
        <v>17</v>
      </c>
    </row>
    <row r="151" spans="2:12" x14ac:dyDescent="0.2">
      <c r="B151" s="23">
        <v>1</v>
      </c>
      <c r="C151" s="45">
        <f>IF($C$2&gt;D151,"",D151-$C$2)</f>
        <v>1306</v>
      </c>
      <c r="D151" s="92">
        <v>1306</v>
      </c>
      <c r="E151" s="93">
        <v>0</v>
      </c>
      <c r="F151" s="93">
        <v>0</v>
      </c>
      <c r="G151" s="93">
        <v>0</v>
      </c>
      <c r="H151" s="93">
        <v>0</v>
      </c>
      <c r="I151" s="93">
        <v>0</v>
      </c>
      <c r="J151" s="93">
        <v>0</v>
      </c>
    </row>
    <row r="152" spans="2:12" x14ac:dyDescent="0.2">
      <c r="B152" s="23">
        <v>2</v>
      </c>
      <c r="C152" s="28">
        <f>IF($C$2&gt;D152,"",D152-$C$2)</f>
        <v>1409</v>
      </c>
      <c r="D152" s="92">
        <v>1409</v>
      </c>
      <c r="E152" s="93">
        <v>1.4E-2</v>
      </c>
      <c r="F152" s="93">
        <v>0</v>
      </c>
      <c r="G152" s="93">
        <v>0</v>
      </c>
      <c r="H152" s="93">
        <v>0</v>
      </c>
      <c r="I152" s="93">
        <v>0</v>
      </c>
      <c r="J152" s="93">
        <v>0</v>
      </c>
    </row>
    <row r="153" spans="2:12" x14ac:dyDescent="0.2">
      <c r="B153" s="23">
        <v>3</v>
      </c>
      <c r="C153" s="28">
        <f t="shared" ref="C153:C180" si="3">IF($C$2&gt;D153,"",D153-$C$2)</f>
        <v>1450</v>
      </c>
      <c r="D153" s="92">
        <v>1450</v>
      </c>
      <c r="E153" s="93">
        <v>4.2999999999999997E-2</v>
      </c>
      <c r="F153" s="93">
        <v>8.0000000000000002E-3</v>
      </c>
      <c r="G153" s="93">
        <v>0</v>
      </c>
      <c r="H153" s="93">
        <v>0</v>
      </c>
      <c r="I153" s="93">
        <v>0</v>
      </c>
      <c r="J153" s="93">
        <v>0</v>
      </c>
      <c r="K153" t="s">
        <v>20</v>
      </c>
      <c r="L153">
        <f>IF(SUM(C151:C180)=0,30,LOOKUP(MIN(C151:C180),C151:C180,B151:B180))</f>
        <v>1</v>
      </c>
    </row>
    <row r="154" spans="2:12" x14ac:dyDescent="0.2">
      <c r="B154" s="23">
        <v>4</v>
      </c>
      <c r="C154" s="28">
        <f t="shared" si="3"/>
        <v>1634</v>
      </c>
      <c r="D154" s="92">
        <v>1634</v>
      </c>
      <c r="E154" s="93">
        <v>5.2999999999999999E-2</v>
      </c>
      <c r="F154" s="93">
        <v>2.8000000000000001E-2</v>
      </c>
      <c r="G154" s="93">
        <v>0</v>
      </c>
      <c r="H154" s="93">
        <v>0</v>
      </c>
      <c r="I154" s="93">
        <v>0</v>
      </c>
      <c r="J154" s="93">
        <v>0</v>
      </c>
      <c r="K154" t="s">
        <v>21</v>
      </c>
      <c r="L154">
        <f>LOOKUP(D2,E150:J150,E148:J148)</f>
        <v>1</v>
      </c>
    </row>
    <row r="155" spans="2:12" x14ac:dyDescent="0.2">
      <c r="B155" s="23">
        <v>5</v>
      </c>
      <c r="C155" s="28">
        <f t="shared" si="3"/>
        <v>1950</v>
      </c>
      <c r="D155" s="92">
        <v>1950</v>
      </c>
      <c r="E155" s="93">
        <v>6.8000000000000005E-2</v>
      </c>
      <c r="F155" s="93">
        <v>4.9000000000000002E-2</v>
      </c>
      <c r="G155" s="93">
        <v>3.9E-2</v>
      </c>
      <c r="H155" s="93">
        <v>4.0000000000000001E-3</v>
      </c>
      <c r="I155" s="93">
        <v>0</v>
      </c>
      <c r="J155" s="93">
        <v>0</v>
      </c>
    </row>
    <row r="156" spans="2:12" x14ac:dyDescent="0.2">
      <c r="B156" s="23">
        <v>6</v>
      </c>
      <c r="C156" s="28">
        <f t="shared" si="3"/>
        <v>2072</v>
      </c>
      <c r="D156" s="92">
        <v>2072</v>
      </c>
      <c r="E156" s="93">
        <v>8.3000000000000004E-2</v>
      </c>
      <c r="F156" s="93">
        <v>6.4000000000000001E-2</v>
      </c>
      <c r="G156" s="93">
        <v>5.3999999999999999E-2</v>
      </c>
      <c r="H156" s="93">
        <v>2.4E-2</v>
      </c>
      <c r="I156" s="93">
        <v>1.4E-2</v>
      </c>
      <c r="J156" s="93">
        <v>0</v>
      </c>
      <c r="K156">
        <f>INDEX(E151:J180,L153,L154)</f>
        <v>0</v>
      </c>
    </row>
    <row r="157" spans="2:12" x14ac:dyDescent="0.2">
      <c r="B157" s="23">
        <v>7</v>
      </c>
      <c r="C157" s="28">
        <f t="shared" si="3"/>
        <v>2206</v>
      </c>
      <c r="D157" s="92">
        <v>2206</v>
      </c>
      <c r="E157" s="93">
        <v>0.10199999999999999</v>
      </c>
      <c r="F157" s="93">
        <v>7.3999999999999996E-2</v>
      </c>
      <c r="G157" s="93">
        <v>6.4000000000000001E-2</v>
      </c>
      <c r="H157" s="93">
        <v>4.3999999999999997E-2</v>
      </c>
      <c r="I157" s="93">
        <v>2.4E-2</v>
      </c>
      <c r="J157" s="93">
        <v>1.4E-2</v>
      </c>
    </row>
    <row r="158" spans="2:12" x14ac:dyDescent="0.2">
      <c r="B158" s="23">
        <v>8</v>
      </c>
      <c r="C158" s="28">
        <f t="shared" si="3"/>
        <v>2307</v>
      </c>
      <c r="D158" s="92">
        <v>2307</v>
      </c>
      <c r="E158" s="93">
        <v>0.127</v>
      </c>
      <c r="F158" s="93">
        <v>9.8000000000000004E-2</v>
      </c>
      <c r="G158" s="93">
        <v>7.9000000000000001E-2</v>
      </c>
      <c r="H158" s="93">
        <v>5.8999999999999997E-2</v>
      </c>
      <c r="I158" s="93">
        <v>3.9E-2</v>
      </c>
      <c r="J158" s="93">
        <v>2.9000000000000001E-2</v>
      </c>
    </row>
    <row r="159" spans="2:12" x14ac:dyDescent="0.2">
      <c r="B159" s="23">
        <v>9</v>
      </c>
      <c r="C159" s="28">
        <f t="shared" si="3"/>
        <v>2471</v>
      </c>
      <c r="D159" s="92">
        <v>2471</v>
      </c>
      <c r="E159" s="93">
        <v>0.14699999999999999</v>
      </c>
      <c r="F159" s="93">
        <v>0.11799999999999999</v>
      </c>
      <c r="G159" s="93">
        <v>9.9000000000000005E-2</v>
      </c>
      <c r="H159" s="93">
        <v>7.9000000000000001E-2</v>
      </c>
      <c r="I159" s="93">
        <v>0.06</v>
      </c>
      <c r="J159" s="93">
        <v>3.9E-2</v>
      </c>
    </row>
    <row r="160" spans="2:12" x14ac:dyDescent="0.2">
      <c r="B160" s="23">
        <v>10</v>
      </c>
      <c r="C160" s="28">
        <f t="shared" si="3"/>
        <v>2553</v>
      </c>
      <c r="D160" s="92">
        <v>2553</v>
      </c>
      <c r="E160" s="93">
        <v>0.156</v>
      </c>
      <c r="F160" s="93">
        <v>0.13800000000000001</v>
      </c>
      <c r="G160" s="93">
        <v>0.11799999999999999</v>
      </c>
      <c r="H160" s="93">
        <v>9.9000000000000005E-2</v>
      </c>
      <c r="I160" s="93">
        <v>6.9000000000000006E-2</v>
      </c>
      <c r="J160" s="93">
        <v>0.06</v>
      </c>
    </row>
    <row r="161" spans="2:10" x14ac:dyDescent="0.2">
      <c r="B161" s="23">
        <v>11</v>
      </c>
      <c r="C161" s="28">
        <f t="shared" si="3"/>
        <v>2655</v>
      </c>
      <c r="D161" s="92">
        <v>2655</v>
      </c>
      <c r="E161" s="93">
        <v>0.16700000000000001</v>
      </c>
      <c r="F161" s="93">
        <v>0.14799999999999999</v>
      </c>
      <c r="G161" s="93">
        <v>0.128</v>
      </c>
      <c r="H161" s="93">
        <v>0.109</v>
      </c>
      <c r="I161" s="93">
        <v>8.8999999999999996E-2</v>
      </c>
      <c r="J161" s="93">
        <v>7.9000000000000001E-2</v>
      </c>
    </row>
    <row r="162" spans="2:10" x14ac:dyDescent="0.2">
      <c r="B162" s="23">
        <v>12</v>
      </c>
      <c r="C162" s="28">
        <f t="shared" si="3"/>
        <v>2920</v>
      </c>
      <c r="D162" s="92">
        <v>2920</v>
      </c>
      <c r="E162" s="93">
        <v>0.17699999999999999</v>
      </c>
      <c r="F162" s="93">
        <v>0.158</v>
      </c>
      <c r="G162" s="93">
        <v>0.13800000000000001</v>
      </c>
      <c r="H162" s="93">
        <v>0.11899999999999999</v>
      </c>
      <c r="I162" s="93">
        <v>0.109</v>
      </c>
      <c r="J162" s="93">
        <v>9.9000000000000005E-2</v>
      </c>
    </row>
    <row r="163" spans="2:10" x14ac:dyDescent="0.2">
      <c r="B163" s="23">
        <v>13</v>
      </c>
      <c r="C163" s="28">
        <f t="shared" si="3"/>
        <v>3237</v>
      </c>
      <c r="D163" s="92">
        <v>3237</v>
      </c>
      <c r="E163" s="93">
        <v>0.188</v>
      </c>
      <c r="F163" s="93">
        <v>0.17299999999999999</v>
      </c>
      <c r="G163" s="93">
        <v>0.157</v>
      </c>
      <c r="H163" s="93">
        <v>0.14199999999999999</v>
      </c>
      <c r="I163" s="93">
        <v>0.13600000000000001</v>
      </c>
      <c r="J163" s="93">
        <v>0.13</v>
      </c>
    </row>
    <row r="164" spans="2:10" x14ac:dyDescent="0.2">
      <c r="B164" s="23">
        <v>14</v>
      </c>
      <c r="C164" s="28">
        <f t="shared" si="3"/>
        <v>3574</v>
      </c>
      <c r="D164" s="92">
        <v>3574</v>
      </c>
      <c r="E164" s="93">
        <v>0.2</v>
      </c>
      <c r="F164" s="93">
        <v>0.185</v>
      </c>
      <c r="G164" s="93">
        <v>0.16900000000000001</v>
      </c>
      <c r="H164" s="93">
        <v>0.153</v>
      </c>
      <c r="I164" s="93">
        <v>0.14699999999999999</v>
      </c>
      <c r="J164" s="93">
        <v>0.14099999999999999</v>
      </c>
    </row>
    <row r="165" spans="2:10" x14ac:dyDescent="0.2">
      <c r="B165" s="23">
        <v>15</v>
      </c>
      <c r="C165" s="28">
        <f t="shared" si="3"/>
        <v>3706</v>
      </c>
      <c r="D165" s="92">
        <v>3706</v>
      </c>
      <c r="E165" s="93">
        <v>0.21</v>
      </c>
      <c r="F165" s="93">
        <v>0.19700000000000001</v>
      </c>
      <c r="G165" s="93">
        <v>0.189</v>
      </c>
      <c r="H165" s="93">
        <v>0.16300000000000001</v>
      </c>
      <c r="I165" s="93">
        <v>0.157</v>
      </c>
      <c r="J165" s="93">
        <v>0.151</v>
      </c>
    </row>
    <row r="166" spans="2:10" x14ac:dyDescent="0.2">
      <c r="B166" s="23">
        <v>16</v>
      </c>
      <c r="C166" s="28">
        <f t="shared" si="3"/>
        <v>3921</v>
      </c>
      <c r="D166" s="92">
        <v>3921</v>
      </c>
      <c r="E166" s="93">
        <v>0.22</v>
      </c>
      <c r="F166" s="93">
        <v>0.20699999999999999</v>
      </c>
      <c r="G166" s="93">
        <v>0.20100000000000001</v>
      </c>
      <c r="H166" s="93">
        <v>0.17299999999999999</v>
      </c>
      <c r="I166" s="93">
        <v>0.16700000000000001</v>
      </c>
      <c r="J166" s="93">
        <v>0.161</v>
      </c>
    </row>
    <row r="167" spans="2:10" x14ac:dyDescent="0.2">
      <c r="B167" s="23">
        <v>17</v>
      </c>
      <c r="C167" s="28">
        <f t="shared" si="3"/>
        <v>4339</v>
      </c>
      <c r="D167" s="92">
        <v>4339</v>
      </c>
      <c r="E167" s="93">
        <v>0.24</v>
      </c>
      <c r="F167" s="93">
        <v>0.22700000000000001</v>
      </c>
      <c r="G167" s="93">
        <v>0.221</v>
      </c>
      <c r="H167" s="93">
        <v>0.19500000000000001</v>
      </c>
      <c r="I167" s="93">
        <v>0.187</v>
      </c>
      <c r="J167" s="93">
        <v>0.18099999999999999</v>
      </c>
    </row>
    <row r="168" spans="2:10" x14ac:dyDescent="0.2">
      <c r="B168" s="23">
        <v>18</v>
      </c>
      <c r="C168" s="28">
        <f t="shared" si="3"/>
        <v>4606</v>
      </c>
      <c r="D168" s="92">
        <v>4606</v>
      </c>
      <c r="E168" s="93">
        <v>0.25</v>
      </c>
      <c r="F168" s="93">
        <v>0.23699999999999999</v>
      </c>
      <c r="G168" s="93">
        <v>0.23100000000000001</v>
      </c>
      <c r="H168" s="93">
        <v>0.20499999999999999</v>
      </c>
      <c r="I168" s="93">
        <v>0.19900000000000001</v>
      </c>
      <c r="J168" s="93">
        <v>0.191</v>
      </c>
    </row>
    <row r="169" spans="2:10" x14ac:dyDescent="0.2">
      <c r="B169" s="23">
        <v>19</v>
      </c>
      <c r="C169" s="28">
        <f t="shared" si="3"/>
        <v>4901</v>
      </c>
      <c r="D169" s="92">
        <v>4901</v>
      </c>
      <c r="E169" s="93">
        <v>0.26</v>
      </c>
      <c r="F169" s="93">
        <v>0.247</v>
      </c>
      <c r="G169" s="93">
        <v>0.24099999999999999</v>
      </c>
      <c r="H169" s="93">
        <v>0.215</v>
      </c>
      <c r="I169" s="93">
        <v>0.20899999999999999</v>
      </c>
      <c r="J169" s="93">
        <v>0.20300000000000001</v>
      </c>
    </row>
    <row r="170" spans="2:10" x14ac:dyDescent="0.2">
      <c r="B170" s="23">
        <v>20</v>
      </c>
      <c r="C170" s="28">
        <f t="shared" si="3"/>
        <v>5188</v>
      </c>
      <c r="D170" s="92">
        <v>5188</v>
      </c>
      <c r="E170" s="93">
        <v>0.27</v>
      </c>
      <c r="F170" s="93">
        <v>0.25700000000000001</v>
      </c>
      <c r="G170" s="93">
        <v>0.251</v>
      </c>
      <c r="H170" s="93">
        <v>0.22500000000000001</v>
      </c>
      <c r="I170" s="93">
        <v>0.219</v>
      </c>
      <c r="J170" s="93">
        <v>0.21299999999999999</v>
      </c>
    </row>
    <row r="171" spans="2:10" x14ac:dyDescent="0.2">
      <c r="B171" s="23">
        <v>21</v>
      </c>
      <c r="C171" s="28">
        <f t="shared" si="3"/>
        <v>5617</v>
      </c>
      <c r="D171" s="92">
        <v>5617</v>
      </c>
      <c r="E171" s="93">
        <v>0.28000000000000003</v>
      </c>
      <c r="F171" s="93">
        <v>0.26700000000000002</v>
      </c>
      <c r="G171" s="93">
        <v>0.26100000000000001</v>
      </c>
      <c r="H171" s="93">
        <v>0.245</v>
      </c>
      <c r="I171" s="93">
        <v>0.22900000000000001</v>
      </c>
      <c r="J171" s="93">
        <v>0.223</v>
      </c>
    </row>
    <row r="172" spans="2:10" x14ac:dyDescent="0.2">
      <c r="B172" s="23">
        <v>22</v>
      </c>
      <c r="C172" s="28">
        <f t="shared" si="3"/>
        <v>6045</v>
      </c>
      <c r="D172" s="92">
        <v>6045</v>
      </c>
      <c r="E172" s="93">
        <v>0.29499999999999998</v>
      </c>
      <c r="F172" s="93">
        <v>0.28199999999999997</v>
      </c>
      <c r="G172" s="93">
        <v>0.27600000000000002</v>
      </c>
      <c r="H172" s="93">
        <v>0.26</v>
      </c>
      <c r="I172" s="93">
        <v>0.24399999999999999</v>
      </c>
      <c r="J172" s="93">
        <v>0.23799999999999999</v>
      </c>
    </row>
    <row r="173" spans="2:10" x14ac:dyDescent="0.2">
      <c r="B173" s="23">
        <v>23</v>
      </c>
      <c r="C173" s="28">
        <f t="shared" si="3"/>
        <v>6747</v>
      </c>
      <c r="D173" s="92">
        <v>6747</v>
      </c>
      <c r="E173" s="93">
        <v>0.30499999999999999</v>
      </c>
      <c r="F173" s="93">
        <v>0.29399999999999998</v>
      </c>
      <c r="G173" s="93">
        <v>0.28999999999999998</v>
      </c>
      <c r="H173" s="93">
        <v>0.27600000000000002</v>
      </c>
      <c r="I173" s="93">
        <v>0.26200000000000001</v>
      </c>
      <c r="J173" s="93">
        <v>0.25800000000000001</v>
      </c>
    </row>
    <row r="174" spans="2:10" x14ac:dyDescent="0.2">
      <c r="B174" s="23">
        <v>24</v>
      </c>
      <c r="C174" s="28">
        <f t="shared" si="3"/>
        <v>7214</v>
      </c>
      <c r="D174" s="92">
        <v>7214</v>
      </c>
      <c r="E174" s="93">
        <v>0.315</v>
      </c>
      <c r="F174" s="93">
        <v>0.30599999999999999</v>
      </c>
      <c r="G174" s="93">
        <v>0.3</v>
      </c>
      <c r="H174" s="93">
        <v>0.28599999999999998</v>
      </c>
      <c r="I174" s="93">
        <v>0.27200000000000002</v>
      </c>
      <c r="J174" s="93">
        <v>0.26800000000000002</v>
      </c>
    </row>
    <row r="175" spans="2:10" x14ac:dyDescent="0.2">
      <c r="B175" s="23">
        <v>25</v>
      </c>
      <c r="C175" s="28">
        <f t="shared" si="3"/>
        <v>7793</v>
      </c>
      <c r="D175" s="92">
        <v>7793</v>
      </c>
      <c r="E175" s="93">
        <v>0.32500000000000001</v>
      </c>
      <c r="F175" s="93">
        <v>0.316</v>
      </c>
      <c r="G175" s="93">
        <v>0.312</v>
      </c>
      <c r="H175" s="93">
        <v>0.29599999999999999</v>
      </c>
      <c r="I175" s="93">
        <v>0.29199999999999998</v>
      </c>
      <c r="J175" s="93">
        <v>0.27800000000000002</v>
      </c>
    </row>
    <row r="176" spans="2:10" x14ac:dyDescent="0.2">
      <c r="B176" s="23">
        <v>26</v>
      </c>
      <c r="C176" s="28">
        <f t="shared" si="3"/>
        <v>8474</v>
      </c>
      <c r="D176" s="92">
        <v>8474</v>
      </c>
      <c r="E176" s="93">
        <v>0.33500000000000002</v>
      </c>
      <c r="F176" s="93">
        <v>0.32600000000000001</v>
      </c>
      <c r="G176" s="93">
        <v>0.32200000000000001</v>
      </c>
      <c r="H176" s="93">
        <v>0.308</v>
      </c>
      <c r="I176" s="93">
        <v>0.29699999999999999</v>
      </c>
      <c r="J176" s="93">
        <v>0.28799999999999998</v>
      </c>
    </row>
    <row r="177" spans="2:10" x14ac:dyDescent="0.2">
      <c r="B177" s="23">
        <v>27</v>
      </c>
      <c r="C177" s="28">
        <f t="shared" si="3"/>
        <v>9256</v>
      </c>
      <c r="D177" s="92">
        <v>9256</v>
      </c>
      <c r="E177" s="93">
        <v>0.34499999999999997</v>
      </c>
      <c r="F177" s="93">
        <v>0.33600000000000002</v>
      </c>
      <c r="G177" s="93">
        <v>0.33200000000000002</v>
      </c>
      <c r="H177" s="93">
        <v>0.318</v>
      </c>
      <c r="I177" s="93">
        <v>0.30399999999999999</v>
      </c>
      <c r="J177" s="93">
        <v>0.29799999999999999</v>
      </c>
    </row>
    <row r="178" spans="2:10" x14ac:dyDescent="0.2">
      <c r="B178" s="23">
        <v>28</v>
      </c>
      <c r="C178" s="28">
        <f t="shared" si="3"/>
        <v>9988</v>
      </c>
      <c r="D178" s="92">
        <v>9988</v>
      </c>
      <c r="E178" s="93">
        <v>0.36</v>
      </c>
      <c r="F178" s="93">
        <v>0.35099999999999998</v>
      </c>
      <c r="G178" s="93">
        <v>0.34699999999999998</v>
      </c>
      <c r="H178" s="93">
        <v>0.33300000000000002</v>
      </c>
      <c r="I178" s="93">
        <v>0.32900000000000001</v>
      </c>
      <c r="J178" s="93">
        <v>0.315</v>
      </c>
    </row>
    <row r="179" spans="2:10" x14ac:dyDescent="0.2">
      <c r="B179" s="23">
        <v>29</v>
      </c>
      <c r="C179" s="28">
        <f t="shared" si="3"/>
        <v>12497</v>
      </c>
      <c r="D179" s="92">
        <v>12497</v>
      </c>
      <c r="E179" s="93">
        <v>0.37</v>
      </c>
      <c r="F179" s="93">
        <v>0.36099999999999999</v>
      </c>
      <c r="G179" s="93">
        <v>0.35699999999999998</v>
      </c>
      <c r="H179" s="93">
        <v>0.34300000000000003</v>
      </c>
      <c r="I179" s="93">
        <v>0.33900000000000002</v>
      </c>
      <c r="J179" s="93">
        <v>0.32500000000000001</v>
      </c>
    </row>
    <row r="180" spans="2:10" x14ac:dyDescent="0.2">
      <c r="B180" s="23">
        <v>30</v>
      </c>
      <c r="C180" s="28">
        <f t="shared" si="3"/>
        <v>12497</v>
      </c>
      <c r="D180" s="92">
        <v>12497</v>
      </c>
      <c r="E180" s="93">
        <v>0.38</v>
      </c>
      <c r="F180" s="93">
        <v>0.371</v>
      </c>
      <c r="G180" s="93">
        <v>0.36699999999999999</v>
      </c>
      <c r="H180" s="93">
        <v>0.35299999999999998</v>
      </c>
      <c r="I180" s="93">
        <v>0.34899999999999998</v>
      </c>
      <c r="J180" s="93">
        <v>0.33500000000000002</v>
      </c>
    </row>
    <row r="181" spans="2:10" x14ac:dyDescent="0.2">
      <c r="B181" s="23"/>
      <c r="C181" s="31"/>
      <c r="D181" s="32"/>
      <c r="E181" s="89"/>
      <c r="F181" s="57"/>
      <c r="G181" s="57"/>
      <c r="H181" s="57"/>
      <c r="I181" s="57"/>
      <c r="J181" s="58"/>
    </row>
    <row r="182" spans="2:10" x14ac:dyDescent="0.2">
      <c r="B182" s="23"/>
      <c r="C182" s="31"/>
      <c r="D182" s="32"/>
      <c r="E182" s="89"/>
      <c r="F182" s="57"/>
      <c r="G182" s="57"/>
      <c r="H182" s="57"/>
      <c r="I182" s="57"/>
      <c r="J182" s="57"/>
    </row>
    <row r="183" spans="2:10" x14ac:dyDescent="0.2">
      <c r="B183" s="23"/>
      <c r="C183" s="31"/>
      <c r="D183" s="32"/>
      <c r="E183" s="89"/>
      <c r="F183" s="57"/>
      <c r="G183" s="57"/>
      <c r="H183" s="57"/>
      <c r="I183" s="57"/>
      <c r="J183" s="57"/>
    </row>
    <row r="184" spans="2:10" x14ac:dyDescent="0.2">
      <c r="B184" s="23"/>
      <c r="C184" s="31"/>
      <c r="D184" s="32"/>
      <c r="E184" s="89"/>
      <c r="F184" s="57"/>
      <c r="G184" s="57"/>
      <c r="H184" s="57"/>
      <c r="I184" s="57"/>
      <c r="J184" s="57"/>
    </row>
    <row r="185" spans="2:10" x14ac:dyDescent="0.2">
      <c r="B185" s="23"/>
      <c r="C185" s="31"/>
      <c r="D185" s="32"/>
      <c r="E185" s="89"/>
      <c r="F185" s="34"/>
      <c r="G185" s="34"/>
      <c r="H185" s="34"/>
      <c r="I185" s="34"/>
      <c r="J185" s="57"/>
    </row>
    <row r="186" spans="2:10" x14ac:dyDescent="0.2">
      <c r="B186" s="23"/>
      <c r="C186" s="31"/>
      <c r="D186" s="32"/>
      <c r="E186" s="89"/>
      <c r="F186" s="34"/>
      <c r="G186" s="34"/>
      <c r="H186" s="34"/>
      <c r="I186" s="34"/>
      <c r="J186" s="34"/>
    </row>
    <row r="187" spans="2:10" x14ac:dyDescent="0.2">
      <c r="B187" s="23"/>
      <c r="C187" s="59" t="s">
        <v>22</v>
      </c>
      <c r="D187" s="60"/>
      <c r="E187" s="90"/>
      <c r="F187" s="60"/>
      <c r="G187" s="60"/>
      <c r="H187" s="60"/>
      <c r="I187" s="60"/>
      <c r="J187" s="34"/>
    </row>
    <row r="188" spans="2:10" x14ac:dyDescent="0.2">
      <c r="B188" s="23"/>
      <c r="C188" s="34"/>
      <c r="D188" s="35"/>
      <c r="E188" s="84"/>
      <c r="F188" s="34"/>
      <c r="G188" s="34"/>
      <c r="H188" s="34"/>
      <c r="I188" s="34"/>
      <c r="J188" s="60"/>
    </row>
    <row r="189" spans="2:10" x14ac:dyDescent="0.2">
      <c r="B189" s="23"/>
      <c r="C189" s="34"/>
      <c r="D189" s="35"/>
      <c r="E189" s="84"/>
      <c r="F189" s="34"/>
      <c r="G189" s="34"/>
      <c r="H189" s="34"/>
      <c r="I189" s="34"/>
      <c r="J189" s="34"/>
    </row>
    <row r="190" spans="2:10" x14ac:dyDescent="0.2">
      <c r="B190" s="23"/>
      <c r="C190" s="38" t="s">
        <v>29</v>
      </c>
      <c r="D190" s="39"/>
      <c r="E190" s="84"/>
      <c r="F190" s="39"/>
      <c r="G190" s="39"/>
      <c r="H190" s="39"/>
      <c r="I190" s="39"/>
      <c r="J190" s="34"/>
    </row>
    <row r="191" spans="2:10" x14ac:dyDescent="0.2">
      <c r="B191" s="97"/>
      <c r="C191" s="95" t="s">
        <v>30</v>
      </c>
      <c r="D191" s="96"/>
      <c r="E191" s="98"/>
      <c r="F191" s="39"/>
      <c r="G191" s="39"/>
      <c r="H191" s="39"/>
      <c r="I191" s="39"/>
      <c r="J191" s="39"/>
    </row>
    <row r="192" spans="2:10" x14ac:dyDescent="0.2">
      <c r="B192" s="23"/>
      <c r="C192" s="34"/>
      <c r="D192" s="34"/>
      <c r="E192" s="84"/>
      <c r="F192" s="34"/>
      <c r="G192" s="34"/>
      <c r="H192" s="34"/>
      <c r="I192" s="34"/>
      <c r="J192" s="40"/>
    </row>
    <row r="193" spans="2:12" x14ac:dyDescent="0.2">
      <c r="B193" s="23"/>
      <c r="C193" s="34"/>
      <c r="D193" s="34"/>
      <c r="E193" s="84">
        <v>1</v>
      </c>
      <c r="F193" s="34">
        <v>2</v>
      </c>
      <c r="G193" s="34">
        <v>3</v>
      </c>
      <c r="H193" s="34">
        <v>4</v>
      </c>
      <c r="I193" s="34">
        <v>5</v>
      </c>
      <c r="J193" s="34">
        <v>6</v>
      </c>
    </row>
    <row r="194" spans="2:12" ht="15" customHeight="1" x14ac:dyDescent="0.2">
      <c r="B194" s="23"/>
      <c r="C194" s="61" t="s">
        <v>19</v>
      </c>
      <c r="D194" s="62"/>
      <c r="E194" s="85" t="s">
        <v>3</v>
      </c>
      <c r="F194" s="41"/>
      <c r="G194" s="41"/>
      <c r="H194" s="41"/>
      <c r="I194" s="41"/>
      <c r="J194" s="42"/>
    </row>
    <row r="195" spans="2:12" x14ac:dyDescent="0.2">
      <c r="B195" s="23"/>
      <c r="C195" s="63"/>
      <c r="D195" s="64" t="s">
        <v>1</v>
      </c>
      <c r="E195" s="86">
        <v>0</v>
      </c>
      <c r="F195" s="43">
        <v>1</v>
      </c>
      <c r="G195" s="43">
        <v>2</v>
      </c>
      <c r="H195" s="43">
        <v>3</v>
      </c>
      <c r="I195" s="43">
        <v>4</v>
      </c>
      <c r="J195" s="44" t="s">
        <v>17</v>
      </c>
    </row>
    <row r="196" spans="2:12" x14ac:dyDescent="0.2">
      <c r="B196" s="23">
        <v>1</v>
      </c>
      <c r="C196" s="45">
        <f>IF($C$2&gt;D196,"",D196-$C$2)</f>
        <v>1645</v>
      </c>
      <c r="D196" s="92">
        <v>1645</v>
      </c>
      <c r="E196" s="93">
        <v>0</v>
      </c>
      <c r="F196" s="93">
        <v>0</v>
      </c>
      <c r="G196" s="93">
        <v>0</v>
      </c>
      <c r="H196" s="93">
        <v>0</v>
      </c>
      <c r="I196" s="93">
        <v>0</v>
      </c>
      <c r="J196" s="93">
        <v>0</v>
      </c>
    </row>
    <row r="197" spans="2:12" x14ac:dyDescent="0.2">
      <c r="B197" s="23">
        <v>2</v>
      </c>
      <c r="C197" s="65">
        <f>IF($C$2&gt;D197,"",D197-$C$2)</f>
        <v>1747</v>
      </c>
      <c r="D197" s="92">
        <v>1747</v>
      </c>
      <c r="E197" s="93">
        <v>0.01</v>
      </c>
      <c r="F197" s="93">
        <v>1E-3</v>
      </c>
      <c r="G197" s="93">
        <v>0</v>
      </c>
      <c r="H197" s="93">
        <v>0</v>
      </c>
      <c r="I197" s="93">
        <v>0</v>
      </c>
      <c r="J197" s="93">
        <v>0</v>
      </c>
    </row>
    <row r="198" spans="2:12" x14ac:dyDescent="0.2">
      <c r="B198" s="23">
        <v>3</v>
      </c>
      <c r="C198" s="65">
        <f t="shared" ref="C198:C224" si="4">IF($C$2&gt;D198,"",D198-$C$2)</f>
        <v>1899</v>
      </c>
      <c r="D198" s="92">
        <v>1899</v>
      </c>
      <c r="E198" s="93">
        <v>3.9E-2</v>
      </c>
      <c r="F198" s="93">
        <v>1.2E-2</v>
      </c>
      <c r="G198" s="93">
        <v>4.0000000000000001E-3</v>
      </c>
      <c r="H198" s="93">
        <v>0</v>
      </c>
      <c r="I198" s="93">
        <v>0</v>
      </c>
      <c r="J198" s="93">
        <v>0</v>
      </c>
      <c r="K198" t="s">
        <v>20</v>
      </c>
      <c r="L198">
        <f>IF(SUM(C196:C224)=0,29,LOOKUP(MIN(C196:C224),C196:C224,B196:B224))</f>
        <v>1</v>
      </c>
    </row>
    <row r="199" spans="2:12" x14ac:dyDescent="0.2">
      <c r="B199" s="23">
        <v>4</v>
      </c>
      <c r="C199" s="65">
        <f t="shared" si="4"/>
        <v>1966</v>
      </c>
      <c r="D199" s="92">
        <v>1966</v>
      </c>
      <c r="E199" s="93">
        <v>4.9000000000000002E-2</v>
      </c>
      <c r="F199" s="93">
        <v>3.2000000000000001E-2</v>
      </c>
      <c r="G199" s="93">
        <v>2.4E-2</v>
      </c>
      <c r="H199" s="93">
        <v>6.0000000000000001E-3</v>
      </c>
      <c r="I199" s="93">
        <v>0</v>
      </c>
      <c r="J199" s="93">
        <v>0</v>
      </c>
      <c r="K199" t="s">
        <v>21</v>
      </c>
      <c r="L199">
        <f>LOOKUP(D2,E195:J195,E193:J193)</f>
        <v>1</v>
      </c>
    </row>
    <row r="200" spans="2:12" x14ac:dyDescent="0.2">
      <c r="B200" s="23">
        <v>5</v>
      </c>
      <c r="C200" s="65">
        <f t="shared" si="4"/>
        <v>2334</v>
      </c>
      <c r="D200" s="92">
        <v>2334</v>
      </c>
      <c r="E200" s="93">
        <v>5.8999999999999997E-2</v>
      </c>
      <c r="F200" s="93">
        <v>5.1999999999999998E-2</v>
      </c>
      <c r="G200" s="93">
        <v>3.4000000000000002E-2</v>
      </c>
      <c r="H200" s="93">
        <v>1.6E-2</v>
      </c>
      <c r="I200" s="93">
        <v>0</v>
      </c>
      <c r="J200" s="93">
        <v>0</v>
      </c>
    </row>
    <row r="201" spans="2:12" x14ac:dyDescent="0.2">
      <c r="B201" s="23">
        <v>6</v>
      </c>
      <c r="C201" s="65">
        <f t="shared" si="4"/>
        <v>2512</v>
      </c>
      <c r="D201" s="92">
        <v>2512</v>
      </c>
      <c r="E201" s="93">
        <v>6.8000000000000005E-2</v>
      </c>
      <c r="F201" s="93">
        <v>6.2E-2</v>
      </c>
      <c r="G201" s="93">
        <v>4.3999999999999997E-2</v>
      </c>
      <c r="H201" s="93">
        <v>2.5999999999999999E-2</v>
      </c>
      <c r="I201" s="93">
        <v>8.0000000000000002E-3</v>
      </c>
      <c r="J201" s="93">
        <v>0</v>
      </c>
      <c r="K201">
        <f>INDEX(E196:J224,L198,L199)</f>
        <v>0</v>
      </c>
    </row>
    <row r="202" spans="2:12" x14ac:dyDescent="0.2">
      <c r="B202" s="23">
        <v>7</v>
      </c>
      <c r="C202" s="65">
        <f t="shared" si="4"/>
        <v>2758</v>
      </c>
      <c r="D202" s="92">
        <v>2758</v>
      </c>
      <c r="E202" s="93">
        <v>8.7999999999999995E-2</v>
      </c>
      <c r="F202" s="93">
        <v>8.1000000000000003E-2</v>
      </c>
      <c r="G202" s="93">
        <v>6.4000000000000001E-2</v>
      </c>
      <c r="H202" s="93">
        <v>4.5999999999999999E-2</v>
      </c>
      <c r="I202" s="93">
        <v>3.7999999999999999E-2</v>
      </c>
      <c r="J202" s="93">
        <v>0.02</v>
      </c>
    </row>
    <row r="203" spans="2:12" x14ac:dyDescent="0.2">
      <c r="B203" s="23">
        <v>8</v>
      </c>
      <c r="C203" s="65">
        <f t="shared" si="4"/>
        <v>2962</v>
      </c>
      <c r="D203" s="92">
        <v>2962</v>
      </c>
      <c r="E203" s="93">
        <v>9.8000000000000004E-2</v>
      </c>
      <c r="F203" s="93">
        <v>9.0999999999999998E-2</v>
      </c>
      <c r="G203" s="93">
        <v>7.3999999999999996E-2</v>
      </c>
      <c r="H203" s="93">
        <v>5.6000000000000001E-2</v>
      </c>
      <c r="I203" s="93">
        <v>4.8000000000000001E-2</v>
      </c>
      <c r="J203" s="93">
        <v>0.03</v>
      </c>
    </row>
    <row r="204" spans="2:12" x14ac:dyDescent="0.2">
      <c r="B204" s="23">
        <v>9</v>
      </c>
      <c r="C204" s="65">
        <f t="shared" si="4"/>
        <v>3176</v>
      </c>
      <c r="D204" s="92">
        <v>3176</v>
      </c>
      <c r="E204" s="93">
        <v>0.113</v>
      </c>
      <c r="F204" s="93">
        <v>0.106</v>
      </c>
      <c r="G204" s="93">
        <v>8.8999999999999996E-2</v>
      </c>
      <c r="H204" s="93">
        <v>7.0999999999999994E-2</v>
      </c>
      <c r="I204" s="93">
        <v>6.3E-2</v>
      </c>
      <c r="J204" s="93">
        <v>4.4999999999999998E-2</v>
      </c>
    </row>
    <row r="205" spans="2:12" x14ac:dyDescent="0.2">
      <c r="B205" s="23">
        <v>10</v>
      </c>
      <c r="C205" s="65">
        <f t="shared" si="4"/>
        <v>3345</v>
      </c>
      <c r="D205" s="92">
        <v>3345</v>
      </c>
      <c r="E205" s="93">
        <v>0.125</v>
      </c>
      <c r="F205" s="93">
        <v>0.122</v>
      </c>
      <c r="G205" s="93">
        <v>0.108</v>
      </c>
      <c r="H205" s="93">
        <v>9.4E-2</v>
      </c>
      <c r="I205" s="93">
        <v>0.09</v>
      </c>
      <c r="J205" s="93">
        <v>8.5999999999999993E-2</v>
      </c>
    </row>
    <row r="206" spans="2:12" x14ac:dyDescent="0.2">
      <c r="B206" s="23">
        <v>11</v>
      </c>
      <c r="C206" s="65">
        <f t="shared" si="4"/>
        <v>3502</v>
      </c>
      <c r="D206" s="92">
        <v>3502</v>
      </c>
      <c r="E206" s="93">
        <v>0.14000000000000001</v>
      </c>
      <c r="F206" s="93">
        <v>0.13900000000000001</v>
      </c>
      <c r="G206" s="93">
        <v>0.123</v>
      </c>
      <c r="H206" s="93">
        <v>0.109</v>
      </c>
      <c r="I206" s="93">
        <v>0.105</v>
      </c>
      <c r="J206" s="93">
        <v>0.10100000000000001</v>
      </c>
    </row>
    <row r="207" spans="2:12" x14ac:dyDescent="0.2">
      <c r="B207" s="23">
        <v>12</v>
      </c>
      <c r="C207" s="65">
        <f t="shared" si="4"/>
        <v>3605</v>
      </c>
      <c r="D207" s="92">
        <v>3605</v>
      </c>
      <c r="E207" s="93">
        <v>0.15</v>
      </c>
      <c r="F207" s="93">
        <v>0.14899999999999999</v>
      </c>
      <c r="G207" s="93">
        <v>0.14499999999999999</v>
      </c>
      <c r="H207" s="93">
        <v>0.11899999999999999</v>
      </c>
      <c r="I207" s="93">
        <v>0.115</v>
      </c>
      <c r="J207" s="93">
        <v>0.111</v>
      </c>
    </row>
    <row r="208" spans="2:12" x14ac:dyDescent="0.2">
      <c r="B208" s="23">
        <v>13</v>
      </c>
      <c r="C208" s="65">
        <f t="shared" si="4"/>
        <v>3814</v>
      </c>
      <c r="D208" s="92">
        <v>3814</v>
      </c>
      <c r="E208" s="93">
        <v>0.16</v>
      </c>
      <c r="F208" s="93">
        <v>0.159</v>
      </c>
      <c r="G208" s="93">
        <v>0.155</v>
      </c>
      <c r="H208" s="93">
        <v>0.13100000000000001</v>
      </c>
      <c r="I208" s="93">
        <v>0.125</v>
      </c>
      <c r="J208" s="93">
        <v>0.121</v>
      </c>
    </row>
    <row r="209" spans="2:10" x14ac:dyDescent="0.2">
      <c r="B209" s="23">
        <v>14</v>
      </c>
      <c r="C209" s="65">
        <f t="shared" si="4"/>
        <v>3921</v>
      </c>
      <c r="D209" s="92">
        <v>3921</v>
      </c>
      <c r="E209" s="93">
        <v>0.17</v>
      </c>
      <c r="F209" s="93">
        <v>0.16900000000000001</v>
      </c>
      <c r="G209" s="93">
        <v>0.16500000000000001</v>
      </c>
      <c r="H209" s="93">
        <v>0.14099999999999999</v>
      </c>
      <c r="I209" s="93">
        <v>0.13700000000000001</v>
      </c>
      <c r="J209" s="93">
        <v>0.13100000000000001</v>
      </c>
    </row>
    <row r="210" spans="2:10" x14ac:dyDescent="0.2">
      <c r="B210" s="23">
        <v>15</v>
      </c>
      <c r="C210" s="65">
        <f t="shared" si="4"/>
        <v>4238</v>
      </c>
      <c r="D210" s="92">
        <v>4238</v>
      </c>
      <c r="E210" s="93">
        <v>0.18</v>
      </c>
      <c r="F210" s="93">
        <v>0.17899999999999999</v>
      </c>
      <c r="G210" s="93">
        <v>0.17499999999999999</v>
      </c>
      <c r="H210" s="93">
        <v>0.151</v>
      </c>
      <c r="I210" s="93">
        <v>0.14699999999999999</v>
      </c>
      <c r="J210" s="93">
        <v>0.14299999999999999</v>
      </c>
    </row>
    <row r="211" spans="2:10" x14ac:dyDescent="0.2">
      <c r="B211" s="23">
        <v>16</v>
      </c>
      <c r="C211" s="65">
        <f t="shared" si="4"/>
        <v>4442</v>
      </c>
      <c r="D211" s="92">
        <v>4442</v>
      </c>
      <c r="E211" s="93">
        <v>0.19</v>
      </c>
      <c r="F211" s="93">
        <v>0.189</v>
      </c>
      <c r="G211" s="93">
        <v>0.185</v>
      </c>
      <c r="H211" s="93">
        <v>0.161</v>
      </c>
      <c r="I211" s="93">
        <v>0.157</v>
      </c>
      <c r="J211" s="93">
        <v>0.153</v>
      </c>
    </row>
    <row r="212" spans="2:10" x14ac:dyDescent="0.2">
      <c r="B212" s="23">
        <v>17</v>
      </c>
      <c r="C212" s="65">
        <f t="shared" si="4"/>
        <v>4876</v>
      </c>
      <c r="D212" s="92">
        <v>4876</v>
      </c>
      <c r="E212" s="93">
        <v>0.2</v>
      </c>
      <c r="F212" s="93">
        <v>0.19900000000000001</v>
      </c>
      <c r="G212" s="93">
        <v>0.19500000000000001</v>
      </c>
      <c r="H212" s="93">
        <v>0.17100000000000001</v>
      </c>
      <c r="I212" s="93">
        <v>0.16700000000000001</v>
      </c>
      <c r="J212" s="93">
        <v>0.16300000000000001</v>
      </c>
    </row>
    <row r="213" spans="2:10" x14ac:dyDescent="0.2">
      <c r="B213" s="23">
        <v>18</v>
      </c>
      <c r="C213" s="65">
        <f t="shared" si="4"/>
        <v>5300</v>
      </c>
      <c r="D213" s="92">
        <v>5300</v>
      </c>
      <c r="E213" s="93">
        <v>0.21</v>
      </c>
      <c r="F213" s="93">
        <v>0.20899999999999999</v>
      </c>
      <c r="G213" s="93">
        <v>0.20499999999999999</v>
      </c>
      <c r="H213" s="93">
        <v>0.18099999999999999</v>
      </c>
      <c r="I213" s="93">
        <v>0.17699999999999999</v>
      </c>
      <c r="J213" s="93">
        <v>0.17299999999999999</v>
      </c>
    </row>
    <row r="214" spans="2:10" x14ac:dyDescent="0.2">
      <c r="B214" s="23">
        <v>19</v>
      </c>
      <c r="C214" s="65">
        <f t="shared" si="4"/>
        <v>5509</v>
      </c>
      <c r="D214" s="92">
        <v>5509</v>
      </c>
      <c r="E214" s="93">
        <v>0.22</v>
      </c>
      <c r="F214" s="93">
        <v>0.219</v>
      </c>
      <c r="G214" s="93">
        <v>0.215</v>
      </c>
      <c r="H214" s="93">
        <v>0.20100000000000001</v>
      </c>
      <c r="I214" s="93">
        <v>0.187</v>
      </c>
      <c r="J214" s="93">
        <v>0.183</v>
      </c>
    </row>
    <row r="215" spans="2:10" x14ac:dyDescent="0.2">
      <c r="B215" s="23">
        <v>20</v>
      </c>
      <c r="C215" s="65">
        <f t="shared" si="4"/>
        <v>5943</v>
      </c>
      <c r="D215" s="92">
        <v>5943</v>
      </c>
      <c r="E215" s="93">
        <v>0.23</v>
      </c>
      <c r="F215" s="93">
        <v>0.22900000000000001</v>
      </c>
      <c r="G215" s="93">
        <v>0.22500000000000001</v>
      </c>
      <c r="H215" s="93">
        <v>0.21099999999999999</v>
      </c>
      <c r="I215" s="93">
        <v>0.19700000000000001</v>
      </c>
      <c r="J215" s="93">
        <v>0.193</v>
      </c>
    </row>
    <row r="216" spans="2:10" x14ac:dyDescent="0.2">
      <c r="B216" s="23">
        <v>21</v>
      </c>
      <c r="C216" s="65">
        <f t="shared" si="4"/>
        <v>6255</v>
      </c>
      <c r="D216" s="92">
        <v>6255</v>
      </c>
      <c r="E216" s="93">
        <v>0.24</v>
      </c>
      <c r="F216" s="93">
        <v>0.23899999999999999</v>
      </c>
      <c r="G216" s="93">
        <v>0.23499999999999999</v>
      </c>
      <c r="H216" s="93">
        <v>0.221</v>
      </c>
      <c r="I216" s="93">
        <v>0.20699999999999999</v>
      </c>
      <c r="J216" s="93">
        <v>0.20300000000000001</v>
      </c>
    </row>
    <row r="217" spans="2:10" x14ac:dyDescent="0.2">
      <c r="B217" s="23">
        <v>22</v>
      </c>
      <c r="C217" s="65">
        <f t="shared" si="4"/>
        <v>6837</v>
      </c>
      <c r="D217" s="92">
        <v>6837</v>
      </c>
      <c r="E217" s="93">
        <v>0.253</v>
      </c>
      <c r="F217" s="93">
        <v>0.253</v>
      </c>
      <c r="G217" s="93">
        <v>0.251</v>
      </c>
      <c r="H217" s="93">
        <v>0.23699999999999999</v>
      </c>
      <c r="I217" s="93">
        <v>0.22500000000000001</v>
      </c>
      <c r="J217" s="93">
        <v>0.223</v>
      </c>
    </row>
    <row r="218" spans="2:10" x14ac:dyDescent="0.2">
      <c r="B218" s="23">
        <v>23</v>
      </c>
      <c r="C218" s="65">
        <f t="shared" si="4"/>
        <v>7362</v>
      </c>
      <c r="D218" s="92">
        <v>7362</v>
      </c>
      <c r="E218" s="93">
        <v>0.26300000000000001</v>
      </c>
      <c r="F218" s="93">
        <v>0.26300000000000001</v>
      </c>
      <c r="G218" s="93">
        <v>0.26100000000000001</v>
      </c>
      <c r="H218" s="93">
        <v>0.249</v>
      </c>
      <c r="I218" s="93">
        <v>0.245</v>
      </c>
      <c r="J218" s="93">
        <v>0.23300000000000001</v>
      </c>
    </row>
    <row r="219" spans="2:10" x14ac:dyDescent="0.2">
      <c r="B219" s="23">
        <v>24</v>
      </c>
      <c r="C219" s="65">
        <f t="shared" si="4"/>
        <v>8199</v>
      </c>
      <c r="D219" s="92">
        <v>8199</v>
      </c>
      <c r="E219" s="93">
        <v>0.27300000000000002</v>
      </c>
      <c r="F219" s="93">
        <v>0.27300000000000002</v>
      </c>
      <c r="G219" s="93">
        <v>0.27100000000000002</v>
      </c>
      <c r="H219" s="93">
        <v>0.25900000000000001</v>
      </c>
      <c r="I219" s="93">
        <v>0.25700000000000001</v>
      </c>
      <c r="J219" s="93">
        <v>0.24299999999999999</v>
      </c>
    </row>
    <row r="220" spans="2:10" x14ac:dyDescent="0.2">
      <c r="B220" s="23">
        <v>25</v>
      </c>
      <c r="C220" s="65">
        <f t="shared" si="4"/>
        <v>9150</v>
      </c>
      <c r="D220" s="92">
        <v>9150</v>
      </c>
      <c r="E220" s="93">
        <v>0.28299999999999997</v>
      </c>
      <c r="F220" s="93">
        <v>0.28299999999999997</v>
      </c>
      <c r="G220" s="93">
        <v>0.28100000000000003</v>
      </c>
      <c r="H220" s="93">
        <v>0.26900000000000002</v>
      </c>
      <c r="I220" s="93">
        <v>0.26700000000000002</v>
      </c>
      <c r="J220" s="93">
        <v>0.255</v>
      </c>
    </row>
    <row r="221" spans="2:10" x14ac:dyDescent="0.2">
      <c r="B221" s="23">
        <v>26</v>
      </c>
      <c r="C221" s="65">
        <f t="shared" si="4"/>
        <v>10201</v>
      </c>
      <c r="D221" s="92">
        <v>10201</v>
      </c>
      <c r="E221" s="93">
        <v>0.29799999999999999</v>
      </c>
      <c r="F221" s="93">
        <v>0.29799999999999999</v>
      </c>
      <c r="G221" s="93">
        <v>0.29599999999999999</v>
      </c>
      <c r="H221" s="93">
        <v>0.28399999999999997</v>
      </c>
      <c r="I221" s="93">
        <v>0.28199999999999997</v>
      </c>
      <c r="J221" s="93">
        <v>0.27</v>
      </c>
    </row>
    <row r="222" spans="2:10" x14ac:dyDescent="0.2">
      <c r="B222" s="23">
        <v>27</v>
      </c>
      <c r="C222" s="65">
        <f t="shared" si="4"/>
        <v>11253</v>
      </c>
      <c r="D222" s="92">
        <v>11253</v>
      </c>
      <c r="E222" s="93">
        <v>0.308</v>
      </c>
      <c r="F222" s="93">
        <v>0.308</v>
      </c>
      <c r="G222" s="93">
        <v>0.30599999999999999</v>
      </c>
      <c r="H222" s="93">
        <v>0.29399999999999998</v>
      </c>
      <c r="I222" s="93">
        <v>0.29199999999999998</v>
      </c>
      <c r="J222" s="93">
        <v>0.28000000000000003</v>
      </c>
    </row>
    <row r="223" spans="2:10" x14ac:dyDescent="0.2">
      <c r="B223" s="23">
        <v>28</v>
      </c>
      <c r="C223" s="65">
        <f t="shared" si="4"/>
        <v>12969</v>
      </c>
      <c r="D223" s="92">
        <v>12969</v>
      </c>
      <c r="E223" s="93">
        <v>0.32300000000000001</v>
      </c>
      <c r="F223" s="93">
        <v>0.32300000000000001</v>
      </c>
      <c r="G223" s="93">
        <v>0.32100000000000001</v>
      </c>
      <c r="H223" s="93">
        <v>0.309</v>
      </c>
      <c r="I223" s="93">
        <v>0.307</v>
      </c>
      <c r="J223" s="93">
        <v>0.29499999999999998</v>
      </c>
    </row>
    <row r="224" spans="2:10" x14ac:dyDescent="0.2">
      <c r="B224" s="23">
        <v>29</v>
      </c>
      <c r="C224" s="65">
        <f t="shared" si="4"/>
        <v>12969</v>
      </c>
      <c r="D224" s="92">
        <v>12969</v>
      </c>
      <c r="E224" s="93">
        <v>0.33300000000000002</v>
      </c>
      <c r="F224" s="93">
        <v>0.33300000000000002</v>
      </c>
      <c r="G224" s="93">
        <v>0.33100000000000002</v>
      </c>
      <c r="H224" s="93">
        <v>0.31900000000000001</v>
      </c>
      <c r="I224" s="93">
        <v>0.317</v>
      </c>
      <c r="J224" s="93">
        <v>0.30499999999999999</v>
      </c>
    </row>
    <row r="225" spans="2:12" x14ac:dyDescent="0.2">
      <c r="B225" s="23"/>
      <c r="C225" s="31"/>
      <c r="D225" s="32"/>
      <c r="E225" s="89"/>
      <c r="F225" s="34"/>
      <c r="G225" s="34"/>
      <c r="H225" s="34"/>
      <c r="I225" s="34"/>
      <c r="J225" s="34"/>
    </row>
    <row r="226" spans="2:12" x14ac:dyDescent="0.2">
      <c r="B226" s="23"/>
      <c r="C226" s="59" t="s">
        <v>22</v>
      </c>
      <c r="D226" s="60"/>
      <c r="E226" s="90"/>
      <c r="F226" s="60"/>
      <c r="G226" s="60"/>
      <c r="H226" s="60"/>
      <c r="I226" s="60"/>
      <c r="J226" s="60"/>
    </row>
    <row r="227" spans="2:12" x14ac:dyDescent="0.2">
      <c r="B227" s="23"/>
      <c r="C227" s="34"/>
      <c r="D227" s="35"/>
      <c r="E227" s="84"/>
      <c r="F227" s="34"/>
      <c r="G227" s="34"/>
      <c r="H227" s="34"/>
      <c r="I227" s="34"/>
      <c r="J227" s="34"/>
    </row>
    <row r="228" spans="2:12" x14ac:dyDescent="0.2">
      <c r="B228" s="23"/>
      <c r="C228" s="34"/>
      <c r="D228" s="35"/>
      <c r="E228" s="84"/>
      <c r="F228" s="34"/>
      <c r="G228" s="34"/>
      <c r="H228" s="34"/>
      <c r="I228" s="34"/>
      <c r="J228" s="34"/>
    </row>
    <row r="229" spans="2:12" x14ac:dyDescent="0.2">
      <c r="B229" s="23"/>
      <c r="C229" s="38" t="s">
        <v>31</v>
      </c>
      <c r="D229" s="39"/>
      <c r="E229" s="99"/>
      <c r="F229" s="100"/>
      <c r="G229" s="100"/>
      <c r="H229" s="100"/>
      <c r="I229" s="39"/>
      <c r="J229" s="39"/>
    </row>
    <row r="230" spans="2:12" x14ac:dyDescent="0.2">
      <c r="B230" s="97"/>
      <c r="C230" s="95" t="s">
        <v>32</v>
      </c>
      <c r="D230" s="96"/>
      <c r="E230" s="98"/>
      <c r="F230" s="39"/>
      <c r="G230" s="39"/>
      <c r="H230" s="39"/>
      <c r="I230" s="39"/>
      <c r="J230" s="39"/>
    </row>
    <row r="231" spans="2:12" x14ac:dyDescent="0.2">
      <c r="B231" s="23"/>
      <c r="C231" s="34"/>
      <c r="D231" s="34"/>
      <c r="E231" s="84"/>
      <c r="F231" s="34"/>
      <c r="G231" s="34"/>
      <c r="H231" s="34"/>
      <c r="I231" s="34"/>
      <c r="J231" s="40"/>
    </row>
    <row r="232" spans="2:12" x14ac:dyDescent="0.2">
      <c r="B232" s="23"/>
      <c r="C232" s="34"/>
      <c r="D232" s="34"/>
      <c r="E232" s="84">
        <v>1</v>
      </c>
      <c r="F232" s="34">
        <v>2</v>
      </c>
      <c r="G232" s="34">
        <v>3</v>
      </c>
      <c r="H232" s="34">
        <v>4</v>
      </c>
      <c r="I232" s="34">
        <v>5</v>
      </c>
      <c r="J232" s="34">
        <v>6</v>
      </c>
    </row>
    <row r="233" spans="2:12" ht="15" customHeight="1" x14ac:dyDescent="0.2">
      <c r="B233" s="23"/>
      <c r="C233" s="149" t="s">
        <v>19</v>
      </c>
      <c r="D233" s="150"/>
      <c r="E233" s="85" t="s">
        <v>3</v>
      </c>
      <c r="F233" s="41"/>
      <c r="G233" s="41"/>
      <c r="H233" s="41"/>
      <c r="I233" s="41"/>
      <c r="J233" s="42"/>
    </row>
    <row r="234" spans="2:12" x14ac:dyDescent="0.2">
      <c r="B234" s="23"/>
      <c r="C234" s="151"/>
      <c r="D234" s="152" t="s">
        <v>1</v>
      </c>
      <c r="E234" s="86">
        <v>0</v>
      </c>
      <c r="F234" s="43">
        <v>1</v>
      </c>
      <c r="G234" s="43">
        <v>2</v>
      </c>
      <c r="H234" s="43">
        <v>3</v>
      </c>
      <c r="I234" s="43">
        <v>4</v>
      </c>
      <c r="J234" s="44" t="s">
        <v>17</v>
      </c>
    </row>
    <row r="235" spans="2:12" x14ac:dyDescent="0.2">
      <c r="B235" s="23">
        <v>1</v>
      </c>
      <c r="C235" s="45">
        <f>IF($C$2&gt;D235,"",D235-$C$2)</f>
        <v>1306</v>
      </c>
      <c r="D235" s="92">
        <v>1306</v>
      </c>
      <c r="E235" s="93">
        <v>0</v>
      </c>
      <c r="F235" s="93">
        <v>0</v>
      </c>
      <c r="G235" s="93">
        <v>0</v>
      </c>
      <c r="H235" s="93">
        <v>0</v>
      </c>
      <c r="I235" s="93">
        <v>0</v>
      </c>
      <c r="J235" s="93">
        <v>0</v>
      </c>
    </row>
    <row r="236" spans="2:12" x14ac:dyDescent="0.2">
      <c r="B236" s="23">
        <v>2</v>
      </c>
      <c r="C236" s="28">
        <f>IF($C$2&gt;D236,"",D236-$C$2)</f>
        <v>1409</v>
      </c>
      <c r="D236" s="92">
        <v>1409</v>
      </c>
      <c r="E236" s="93">
        <v>1.4E-2</v>
      </c>
      <c r="F236" s="93">
        <v>0</v>
      </c>
      <c r="G236" s="93">
        <v>0</v>
      </c>
      <c r="H236" s="93">
        <v>0</v>
      </c>
      <c r="I236" s="93">
        <v>0</v>
      </c>
      <c r="J236" s="93">
        <v>0</v>
      </c>
    </row>
    <row r="237" spans="2:12" x14ac:dyDescent="0.2">
      <c r="B237" s="23">
        <v>3</v>
      </c>
      <c r="C237" s="28">
        <f t="shared" ref="C237:C264" si="5">IF($C$2&gt;D237,"",D237-$C$2)</f>
        <v>1450</v>
      </c>
      <c r="D237" s="92">
        <v>1450</v>
      </c>
      <c r="E237" s="93">
        <v>3.7999999999999999E-2</v>
      </c>
      <c r="F237" s="93">
        <v>0.03</v>
      </c>
      <c r="G237" s="93">
        <v>0</v>
      </c>
      <c r="H237" s="93">
        <v>0</v>
      </c>
      <c r="I237" s="93">
        <v>0</v>
      </c>
      <c r="J237" s="93">
        <v>0</v>
      </c>
      <c r="K237" t="s">
        <v>20</v>
      </c>
      <c r="L237">
        <f>IF(SUM(C235:C264)=0,30,LOOKUP(MIN(C235:C264),C235:C264,B235:B264))</f>
        <v>1</v>
      </c>
    </row>
    <row r="238" spans="2:12" x14ac:dyDescent="0.2">
      <c r="B238" s="23">
        <v>4</v>
      </c>
      <c r="C238" s="28">
        <f t="shared" si="5"/>
        <v>1634</v>
      </c>
      <c r="D238" s="92">
        <v>1634</v>
      </c>
      <c r="E238" s="93">
        <v>4.8000000000000001E-2</v>
      </c>
      <c r="F238" s="93">
        <v>0.04</v>
      </c>
      <c r="G238" s="93">
        <v>2.1000000000000001E-2</v>
      </c>
      <c r="H238" s="93">
        <v>0</v>
      </c>
      <c r="I238" s="93">
        <v>0</v>
      </c>
      <c r="J238" s="93">
        <v>0</v>
      </c>
      <c r="K238" t="s">
        <v>21</v>
      </c>
      <c r="L238">
        <f>LOOKUP(D2,E234:J234,E232:J232)</f>
        <v>1</v>
      </c>
    </row>
    <row r="239" spans="2:12" x14ac:dyDescent="0.2">
      <c r="B239" s="23">
        <v>5</v>
      </c>
      <c r="C239" s="28">
        <f t="shared" si="5"/>
        <v>1950</v>
      </c>
      <c r="D239" s="92">
        <v>1950</v>
      </c>
      <c r="E239" s="93">
        <v>6.8000000000000005E-2</v>
      </c>
      <c r="F239" s="93">
        <v>0.06</v>
      </c>
      <c r="G239" s="93">
        <v>4.2999999999999997E-2</v>
      </c>
      <c r="H239" s="93">
        <v>2.5000000000000001E-2</v>
      </c>
      <c r="I239" s="93">
        <v>1.7000000000000001E-2</v>
      </c>
      <c r="J239" s="93">
        <v>0</v>
      </c>
    </row>
    <row r="240" spans="2:12" x14ac:dyDescent="0.2">
      <c r="B240" s="23">
        <v>6</v>
      </c>
      <c r="C240" s="28">
        <f t="shared" si="5"/>
        <v>2072</v>
      </c>
      <c r="D240" s="92">
        <v>2072</v>
      </c>
      <c r="E240" s="93">
        <v>8.3000000000000004E-2</v>
      </c>
      <c r="F240" s="93">
        <v>7.5999999999999998E-2</v>
      </c>
      <c r="G240" s="93">
        <v>5.7000000000000002E-2</v>
      </c>
      <c r="H240" s="93">
        <v>0.04</v>
      </c>
      <c r="I240" s="93">
        <v>3.2000000000000001E-2</v>
      </c>
      <c r="J240" s="93">
        <v>2.4E-2</v>
      </c>
      <c r="K240" s="67">
        <f>INDEX(E235:J271,L237,L238)</f>
        <v>0</v>
      </c>
    </row>
    <row r="241" spans="2:10" x14ac:dyDescent="0.2">
      <c r="B241" s="23">
        <v>7</v>
      </c>
      <c r="C241" s="28">
        <f t="shared" si="5"/>
        <v>2206</v>
      </c>
      <c r="D241" s="92">
        <v>2206</v>
      </c>
      <c r="E241" s="93">
        <v>0.10199999999999999</v>
      </c>
      <c r="F241" s="93">
        <v>8.5999999999999993E-2</v>
      </c>
      <c r="G241" s="93">
        <v>7.8E-2</v>
      </c>
      <c r="H241" s="93">
        <v>5.8999999999999997E-2</v>
      </c>
      <c r="I241" s="93">
        <v>4.2000000000000003E-2</v>
      </c>
      <c r="J241" s="93">
        <v>3.4000000000000002E-2</v>
      </c>
    </row>
    <row r="242" spans="2:10" x14ac:dyDescent="0.2">
      <c r="B242" s="23">
        <v>8</v>
      </c>
      <c r="C242" s="28">
        <f t="shared" si="5"/>
        <v>2307</v>
      </c>
      <c r="D242" s="92">
        <v>2307</v>
      </c>
      <c r="E242" s="93">
        <v>0.127</v>
      </c>
      <c r="F242" s="93">
        <v>0.11</v>
      </c>
      <c r="G242" s="93">
        <v>9.2999999999999999E-2</v>
      </c>
      <c r="H242" s="93">
        <v>7.4999999999999997E-2</v>
      </c>
      <c r="I242" s="93">
        <v>6.6000000000000003E-2</v>
      </c>
      <c r="J242" s="93">
        <v>5.8000000000000003E-2</v>
      </c>
    </row>
    <row r="243" spans="2:10" x14ac:dyDescent="0.2">
      <c r="B243" s="23">
        <v>9</v>
      </c>
      <c r="C243" s="28">
        <f t="shared" si="5"/>
        <v>2471</v>
      </c>
      <c r="D243" s="92">
        <v>2471</v>
      </c>
      <c r="E243" s="93">
        <v>0.14699999999999999</v>
      </c>
      <c r="F243" s="93">
        <v>0.13</v>
      </c>
      <c r="G243" s="93">
        <v>0.112</v>
      </c>
      <c r="H243" s="93">
        <v>9.5000000000000001E-2</v>
      </c>
      <c r="I243" s="93">
        <v>7.6999999999999999E-2</v>
      </c>
      <c r="J243" s="93">
        <v>6.8000000000000005E-2</v>
      </c>
    </row>
    <row r="244" spans="2:10" x14ac:dyDescent="0.2">
      <c r="B244" s="23">
        <v>10</v>
      </c>
      <c r="C244" s="28">
        <f t="shared" si="5"/>
        <v>2553</v>
      </c>
      <c r="D244" s="92">
        <v>2553</v>
      </c>
      <c r="E244" s="93">
        <v>0.156</v>
      </c>
      <c r="F244" s="93">
        <v>0.14000000000000001</v>
      </c>
      <c r="G244" s="93">
        <v>0.13200000000000001</v>
      </c>
      <c r="H244" s="93">
        <v>0.114</v>
      </c>
      <c r="I244" s="93">
        <v>9.7000000000000003E-2</v>
      </c>
      <c r="J244" s="93">
        <v>8.8999999999999996E-2</v>
      </c>
    </row>
    <row r="245" spans="2:10" x14ac:dyDescent="0.2">
      <c r="B245" s="23">
        <v>11</v>
      </c>
      <c r="C245" s="28">
        <f t="shared" si="5"/>
        <v>2655</v>
      </c>
      <c r="D245" s="92">
        <v>2655</v>
      </c>
      <c r="E245" s="93">
        <v>0.16700000000000001</v>
      </c>
      <c r="F245" s="93">
        <v>0.15</v>
      </c>
      <c r="G245" s="93">
        <v>0.14199999999999999</v>
      </c>
      <c r="H245" s="93">
        <v>0.124</v>
      </c>
      <c r="I245" s="93">
        <v>0.107</v>
      </c>
      <c r="J245" s="93">
        <v>9.9000000000000005E-2</v>
      </c>
    </row>
    <row r="246" spans="2:10" x14ac:dyDescent="0.2">
      <c r="B246" s="23">
        <v>12</v>
      </c>
      <c r="C246" s="28">
        <f t="shared" si="5"/>
        <v>2920</v>
      </c>
      <c r="D246" s="92">
        <v>2920</v>
      </c>
      <c r="E246" s="93">
        <v>0.17699999999999999</v>
      </c>
      <c r="F246" s="93">
        <v>0.16</v>
      </c>
      <c r="G246" s="93">
        <v>0.152</v>
      </c>
      <c r="H246" s="93">
        <v>0.13500000000000001</v>
      </c>
      <c r="I246" s="93">
        <v>0.11700000000000001</v>
      </c>
      <c r="J246" s="93">
        <v>0.109</v>
      </c>
    </row>
    <row r="247" spans="2:10" x14ac:dyDescent="0.2">
      <c r="B247" s="23">
        <v>13</v>
      </c>
      <c r="C247" s="28">
        <f t="shared" si="5"/>
        <v>3237</v>
      </c>
      <c r="D247" s="92">
        <v>3237</v>
      </c>
      <c r="E247" s="93">
        <v>0.188</v>
      </c>
      <c r="F247" s="93">
        <v>0.17499999999999999</v>
      </c>
      <c r="G247" s="93">
        <v>0.17100000000000001</v>
      </c>
      <c r="H247" s="93">
        <v>0.157</v>
      </c>
      <c r="I247" s="93">
        <v>0.14399999999999999</v>
      </c>
      <c r="J247" s="93">
        <v>0.14000000000000001</v>
      </c>
    </row>
    <row r="248" spans="2:10" x14ac:dyDescent="0.2">
      <c r="B248" s="23">
        <v>14</v>
      </c>
      <c r="C248" s="28">
        <f t="shared" si="5"/>
        <v>3574</v>
      </c>
      <c r="D248" s="92">
        <v>3574</v>
      </c>
      <c r="E248" s="93">
        <v>0.2</v>
      </c>
      <c r="F248" s="93">
        <v>0.187</v>
      </c>
      <c r="G248" s="93">
        <v>0.183</v>
      </c>
      <c r="H248" s="93">
        <v>0.16900000000000001</v>
      </c>
      <c r="I248" s="93">
        <v>0.155</v>
      </c>
      <c r="J248" s="93">
        <v>0.151</v>
      </c>
    </row>
    <row r="249" spans="2:10" x14ac:dyDescent="0.2">
      <c r="B249" s="23">
        <v>15</v>
      </c>
      <c r="C249" s="28">
        <f t="shared" si="5"/>
        <v>3706</v>
      </c>
      <c r="D249" s="92">
        <v>3706</v>
      </c>
      <c r="E249" s="93">
        <v>0.21</v>
      </c>
      <c r="F249" s="93">
        <v>0.19900000000000001</v>
      </c>
      <c r="G249" s="93">
        <v>0.193</v>
      </c>
      <c r="H249" s="93">
        <v>0.17899999999999999</v>
      </c>
      <c r="I249" s="93">
        <v>0.17499999999999999</v>
      </c>
      <c r="J249" s="93">
        <v>0.161</v>
      </c>
    </row>
    <row r="250" spans="2:10" x14ac:dyDescent="0.2">
      <c r="B250" s="23">
        <v>16</v>
      </c>
      <c r="C250" s="28">
        <f t="shared" si="5"/>
        <v>3921</v>
      </c>
      <c r="D250" s="92">
        <v>3921</v>
      </c>
      <c r="E250" s="93">
        <v>0.22</v>
      </c>
      <c r="F250" s="93">
        <v>0.20899999999999999</v>
      </c>
      <c r="G250" s="93">
        <v>0.20499999999999999</v>
      </c>
      <c r="H250" s="93">
        <v>0.189</v>
      </c>
      <c r="I250" s="93">
        <v>0.185</v>
      </c>
      <c r="J250" s="93">
        <v>0.17100000000000001</v>
      </c>
    </row>
    <row r="251" spans="2:10" x14ac:dyDescent="0.2">
      <c r="B251" s="23">
        <v>17</v>
      </c>
      <c r="C251" s="28">
        <f t="shared" si="5"/>
        <v>4339</v>
      </c>
      <c r="D251" s="92">
        <v>4339</v>
      </c>
      <c r="E251" s="93">
        <v>0.23499999999999999</v>
      </c>
      <c r="F251" s="93">
        <v>0.224</v>
      </c>
      <c r="G251" s="93">
        <v>0.22</v>
      </c>
      <c r="H251" s="93">
        <v>0.20599999999999999</v>
      </c>
      <c r="I251" s="93">
        <v>0.2</v>
      </c>
      <c r="J251" s="93">
        <v>0.186</v>
      </c>
    </row>
    <row r="252" spans="2:10" x14ac:dyDescent="0.2">
      <c r="B252" s="23">
        <v>18</v>
      </c>
      <c r="C252" s="28">
        <f t="shared" si="5"/>
        <v>4606</v>
      </c>
      <c r="D252" s="92">
        <v>4606</v>
      </c>
      <c r="E252" s="93">
        <v>0.245</v>
      </c>
      <c r="F252" s="93">
        <v>0.23400000000000001</v>
      </c>
      <c r="G252" s="93">
        <v>0.23</v>
      </c>
      <c r="H252" s="93">
        <v>0.216</v>
      </c>
      <c r="I252" s="93">
        <v>0.21199999999999999</v>
      </c>
      <c r="J252" s="93">
        <v>0.20599999999999999</v>
      </c>
    </row>
    <row r="253" spans="2:10" x14ac:dyDescent="0.2">
      <c r="B253" s="23">
        <v>19</v>
      </c>
      <c r="C253" s="28">
        <f t="shared" si="5"/>
        <v>4901</v>
      </c>
      <c r="D253" s="92">
        <v>4901</v>
      </c>
      <c r="E253" s="93">
        <v>0.255</v>
      </c>
      <c r="F253" s="93">
        <v>0.24399999999999999</v>
      </c>
      <c r="G253" s="93">
        <v>0.24</v>
      </c>
      <c r="H253" s="93">
        <v>0.22600000000000001</v>
      </c>
      <c r="I253" s="93">
        <v>0.222</v>
      </c>
      <c r="J253" s="93">
        <v>0.218</v>
      </c>
    </row>
    <row r="254" spans="2:10" x14ac:dyDescent="0.2">
      <c r="B254" s="23">
        <v>20</v>
      </c>
      <c r="C254" s="28">
        <f t="shared" si="5"/>
        <v>5188</v>
      </c>
      <c r="D254" s="92">
        <v>5188</v>
      </c>
      <c r="E254" s="93">
        <v>0.26500000000000001</v>
      </c>
      <c r="F254" s="93">
        <v>0.254</v>
      </c>
      <c r="G254" s="93">
        <v>0.25</v>
      </c>
      <c r="H254" s="93">
        <v>0.23599999999999999</v>
      </c>
      <c r="I254" s="93">
        <v>0.23200000000000001</v>
      </c>
      <c r="J254" s="93">
        <v>0.22800000000000001</v>
      </c>
    </row>
    <row r="255" spans="2:10" x14ac:dyDescent="0.2">
      <c r="B255" s="23">
        <v>21</v>
      </c>
      <c r="C255" s="28">
        <f t="shared" si="5"/>
        <v>5617</v>
      </c>
      <c r="D255" s="92">
        <v>5617</v>
      </c>
      <c r="E255" s="93">
        <v>0.27500000000000002</v>
      </c>
      <c r="F255" s="93">
        <v>0.26400000000000001</v>
      </c>
      <c r="G255" s="93">
        <v>0.26</v>
      </c>
      <c r="H255" s="93">
        <v>0.246</v>
      </c>
      <c r="I255" s="93">
        <v>0.24199999999999999</v>
      </c>
      <c r="J255" s="93">
        <v>0.23799999999999999</v>
      </c>
    </row>
    <row r="256" spans="2:10" x14ac:dyDescent="0.2">
      <c r="B256" s="23">
        <v>22</v>
      </c>
      <c r="C256" s="28">
        <f t="shared" si="5"/>
        <v>6045</v>
      </c>
      <c r="D256" s="92">
        <v>6045</v>
      </c>
      <c r="E256" s="93">
        <v>0.28999999999999998</v>
      </c>
      <c r="F256" s="93">
        <v>0.27900000000000003</v>
      </c>
      <c r="G256" s="93">
        <v>0.27500000000000002</v>
      </c>
      <c r="H256" s="93">
        <v>0.26100000000000001</v>
      </c>
      <c r="I256" s="93">
        <v>0.25700000000000001</v>
      </c>
      <c r="J256" s="93">
        <v>0.253</v>
      </c>
    </row>
    <row r="257" spans="2:10" x14ac:dyDescent="0.2">
      <c r="B257" s="23">
        <v>23</v>
      </c>
      <c r="C257" s="28">
        <f t="shared" si="5"/>
        <v>6747</v>
      </c>
      <c r="D257" s="92">
        <v>6747</v>
      </c>
      <c r="E257" s="93">
        <v>0.30499999999999999</v>
      </c>
      <c r="F257" s="93">
        <v>0.29599999999999999</v>
      </c>
      <c r="G257" s="93">
        <v>0.29399999999999998</v>
      </c>
      <c r="H257" s="93">
        <v>0.28199999999999997</v>
      </c>
      <c r="I257" s="93">
        <v>0.28000000000000003</v>
      </c>
      <c r="J257" s="93">
        <v>0.27800000000000002</v>
      </c>
    </row>
    <row r="258" spans="2:10" x14ac:dyDescent="0.2">
      <c r="B258" s="23">
        <v>24</v>
      </c>
      <c r="C258" s="28">
        <f t="shared" si="5"/>
        <v>7214</v>
      </c>
      <c r="D258" s="92">
        <v>7214</v>
      </c>
      <c r="E258" s="93">
        <v>0.315</v>
      </c>
      <c r="F258" s="93">
        <v>0.308</v>
      </c>
      <c r="G258" s="93">
        <v>0.30399999999999999</v>
      </c>
      <c r="H258" s="93">
        <v>0.29199999999999998</v>
      </c>
      <c r="I258" s="93">
        <v>0.28999999999999998</v>
      </c>
      <c r="J258" s="93">
        <v>0.28799999999999998</v>
      </c>
    </row>
    <row r="259" spans="2:10" x14ac:dyDescent="0.2">
      <c r="B259" s="23">
        <v>25</v>
      </c>
      <c r="C259" s="28">
        <f t="shared" si="5"/>
        <v>7793</v>
      </c>
      <c r="D259" s="92">
        <v>7793</v>
      </c>
      <c r="E259" s="93">
        <v>0.32500000000000001</v>
      </c>
      <c r="F259" s="93">
        <v>0.318</v>
      </c>
      <c r="G259" s="93">
        <v>0.316</v>
      </c>
      <c r="H259" s="93">
        <v>0.30199999999999999</v>
      </c>
      <c r="I259" s="93">
        <v>0.3</v>
      </c>
      <c r="J259" s="93">
        <v>0.29799999999999999</v>
      </c>
    </row>
    <row r="260" spans="2:10" x14ac:dyDescent="0.2">
      <c r="B260" s="23">
        <v>26</v>
      </c>
      <c r="C260" s="28">
        <f t="shared" si="5"/>
        <v>8474</v>
      </c>
      <c r="D260" s="92">
        <v>8474</v>
      </c>
      <c r="E260" s="93">
        <v>0.33500000000000002</v>
      </c>
      <c r="F260" s="93">
        <v>0.32800000000000001</v>
      </c>
      <c r="G260" s="93">
        <v>0.32600000000000001</v>
      </c>
      <c r="H260" s="93">
        <v>0.314</v>
      </c>
      <c r="I260" s="93">
        <v>0.31</v>
      </c>
      <c r="J260" s="93">
        <v>0.308</v>
      </c>
    </row>
    <row r="261" spans="2:10" x14ac:dyDescent="0.2">
      <c r="B261" s="23">
        <v>27</v>
      </c>
      <c r="C261" s="28">
        <f t="shared" si="5"/>
        <v>9256</v>
      </c>
      <c r="D261" s="92">
        <v>9256</v>
      </c>
      <c r="E261" s="93">
        <v>0.34499999999999997</v>
      </c>
      <c r="F261" s="93">
        <v>0.33800000000000002</v>
      </c>
      <c r="G261" s="93">
        <v>0.33600000000000002</v>
      </c>
      <c r="H261" s="93">
        <v>0.32400000000000001</v>
      </c>
      <c r="I261" s="93">
        <v>0.32200000000000001</v>
      </c>
      <c r="J261" s="93">
        <v>0.318</v>
      </c>
    </row>
    <row r="262" spans="2:10" x14ac:dyDescent="0.2">
      <c r="B262" s="23">
        <v>28</v>
      </c>
      <c r="C262" s="28">
        <f t="shared" si="5"/>
        <v>9988</v>
      </c>
      <c r="D262" s="92">
        <v>9988</v>
      </c>
      <c r="E262" s="93">
        <v>0.36</v>
      </c>
      <c r="F262" s="93">
        <v>0.35299999999999998</v>
      </c>
      <c r="G262" s="93">
        <v>0.35099999999999998</v>
      </c>
      <c r="H262" s="93">
        <v>0.33900000000000002</v>
      </c>
      <c r="I262" s="93">
        <v>0.33700000000000002</v>
      </c>
      <c r="J262" s="93">
        <v>0.33500000000000002</v>
      </c>
    </row>
    <row r="263" spans="2:10" x14ac:dyDescent="0.2">
      <c r="B263" s="23">
        <v>29</v>
      </c>
      <c r="C263" s="28">
        <f t="shared" si="5"/>
        <v>12497</v>
      </c>
      <c r="D263" s="92">
        <v>12497</v>
      </c>
      <c r="E263" s="93">
        <v>0.37</v>
      </c>
      <c r="F263" s="93">
        <v>0.36299999999999999</v>
      </c>
      <c r="G263" s="93">
        <v>0.36099999999999999</v>
      </c>
      <c r="H263" s="93">
        <v>0.34899999999999998</v>
      </c>
      <c r="I263" s="93">
        <v>0.34699999999999998</v>
      </c>
      <c r="J263" s="93">
        <v>0.34499999999999997</v>
      </c>
    </row>
    <row r="264" spans="2:10" x14ac:dyDescent="0.2">
      <c r="B264" s="23">
        <v>30</v>
      </c>
      <c r="C264" s="28">
        <f t="shared" si="5"/>
        <v>12497</v>
      </c>
      <c r="D264" s="92">
        <v>12497</v>
      </c>
      <c r="E264" s="93">
        <v>0.38</v>
      </c>
      <c r="F264" s="93">
        <v>0.373</v>
      </c>
      <c r="G264" s="93">
        <v>0.371</v>
      </c>
      <c r="H264" s="93">
        <v>0.35899999999999999</v>
      </c>
      <c r="I264" s="93">
        <v>0.35699999999999998</v>
      </c>
      <c r="J264" s="93">
        <v>0.35499999999999998</v>
      </c>
    </row>
    <row r="265" spans="2:10" x14ac:dyDescent="0.2">
      <c r="J265" s="66"/>
    </row>
  </sheetData>
  <mergeCells count="10">
    <mergeCell ref="C149:D150"/>
    <mergeCell ref="C233:D234"/>
    <mergeCell ref="C4:D5"/>
    <mergeCell ref="C44:J44"/>
    <mergeCell ref="C51:D52"/>
    <mergeCell ref="C92:J92"/>
    <mergeCell ref="C99:D100"/>
    <mergeCell ref="C142:J142"/>
    <mergeCell ref="E4:J4"/>
    <mergeCell ref="E51:J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Salário líquido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Utilizador do Microsoft Office</cp:lastModifiedBy>
  <dcterms:created xsi:type="dcterms:W3CDTF">2018-01-04T11:43:01Z</dcterms:created>
  <dcterms:modified xsi:type="dcterms:W3CDTF">2018-01-12T08:22:17Z</dcterms:modified>
</cp:coreProperties>
</file>